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65" documentId="13_ncr:1_{F6CB121F-512D-4AA6-A0C1-0FB36C537598}" xr6:coauthVersionLast="47" xr6:coauthVersionMax="47" xr10:uidLastSave="{D66D22A2-24CC-4BB5-932C-0F621FD77762}"/>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<sst xmlns="http://schemas.openxmlformats.org/spreadsheetml/2006/main" count="180290" uniqueCount="39130">
  <si>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</si>
  <si>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</si>
  <si>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</si>
  <si>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</si>
  <si>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</si>
  <si>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</si>
  <si>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</si>
  <si>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</si>
  <si>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</si>
  <si>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</si>
  <si>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</si>
  <si>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</si>
  <si>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</si>
  <si>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</si>
  <si>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</si>
  <si>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</si>
  <si>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</si>
  <si>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</si>
  <si>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</si>
  <si>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</si>
  <si>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</si>
  <si>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</si>
  <si>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</si>
  <si>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</si>
  <si>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</si>
  <si>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</si>
  <si>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</si>
  <si>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</si>
  <si>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</si>
  <si>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</si>
  <si>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</si>
  <si>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</si>
  <si>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</si>
  <si>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</si>
  <si>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</si>
  <si>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</si>
  <si>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</si>
  <si>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</si>
  <si>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</si>
  <si>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</si>
  <si>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</si>
  <si>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</si>
  <si>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</si>
  <si>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</si>
  <si>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</si>
  <si>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</si>
  <si>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</si>
  <si>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</si>
  <si>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</si>
  <si>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</si>
  <si>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</si>
  <si>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</si>
  <si>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</si>
  <si>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</si>
  <si>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</si>
  <si>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</si>
  <si>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</si>
  <si>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</si>
  <si>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</si>
  <si>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</si>
  <si>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</si>
  <si>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</si>
  <si>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</si>
  <si>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</si>
  <si>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</si>
  <si>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</si>
  <si>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</si>
  <si>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</si>
  <si>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</si>
  <si>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</si>
  <si>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</si>
  <si>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</si>
  <si>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</si>
  <si>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</si>
  <si>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</si>
  <si>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</si>
  <si>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</si>
  <si>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</si>
  <si>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</si>
  <si>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</si>
  <si>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</si>
  <si>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</si>
  <si>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</si>
  <si>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</si>
  <si>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</si>
  <si>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</si>
  <si>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</si>
  <si>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</si>
  <si>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</si>
  <si>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</si>
  <si>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</si>
  <si>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</si>
  <si>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</si>
  <si>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</si>
  <si>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</si>
  <si>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</si>
  <si>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</si>
  <si>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</si>
  <si>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</si>
  <si>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</si>
  <si>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</si>
  <si>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</si>
  <si>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</si>
  <si>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</si>
  <si>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</si>
  <si>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</si>
  <si>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</si>
  <si>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</si>
  <si>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</si>
  <si>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</si>
  <si>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</si>
  <si>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</si>
  <si>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</si>
  <si>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</si>
  <si>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</si>
  <si>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</si>
  <si>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</si>
  <si>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</si>
  <si>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</si>
  <si>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</si>
  <si>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</si>
  <si>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</si>
  <si>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</si>
  <si>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</si>
  <si>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</si>
  <si>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</si>
  <si>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</si>
  <si>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</si>
  <si>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</si>
  <si>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</si>
  <si>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</si>
  <si>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</si>
  <si>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</si>
  <si>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</si>
  <si>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</si>
  <si>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</si>
  <si>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</si>
  <si>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</si>
  <si>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</si>
  <si>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</si>
  <si>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</si>
  <si>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</si>
  <si>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</si>
  <si>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</si>
  <si>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</si>
  <si>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</si>
  <si>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</si>
  <si>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</si>
  <si>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</si>
  <si>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</si>
  <si>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</si>
  <si>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</si>
  <si>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</si>
  <si>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</si>
  <si>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</si>
  <si>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</si>
  <si>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</si>
  <si>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</si>
  <si>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</si>
  <si>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</si>
  <si>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</si>
  <si>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</si>
  <si>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</si>
  <si>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</si>
  <si>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</si>
  <si>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</si>
  <si>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</si>
  <si>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</si>
  <si>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</si>
  <si>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</si>
  <si>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</si>
  <si>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</si>
  <si>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</si>
  <si>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</si>
  <si>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</si>
  <si>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</si>
  <si>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</si>
  <si>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</si>
  <si>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</si>
  <si>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</si>
  <si>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</si>
  <si>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</si>
  <si>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</si>
  <si>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</si>
  <si>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</si>
  <si>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</si>
  <si>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</si>
  <si>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</si>
  <si>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</si>
  <si>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</si>
  <si>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</si>
  <si>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</si>
  <si>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</si>
  <si>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</si>
  <si>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</si>
  <si>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</si>
  <si>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</si>
  <si>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</si>
  <si>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</si>
  <si>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</si>
  <si>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</si>
  <si>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</si>
  <si>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</si>
  <si>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</si>
  <si>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</si>
  <si>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</si>
  <si>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</si>
  <si>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</si>
  <si>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</si>
  <si>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</si>
  <si>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</si>
  <si>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</si>
  <si>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</si>
  <si>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</si>
  <si>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</si>
  <si>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</si>
  <si>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</si>
  <si>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</si>
  <si>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</si>
  <si>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</si>
  <si>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</si>
  <si>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</si>
  <si>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</si>
  <si>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</si>
  <si>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</si>
  <si>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</si>
  <si>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</si>
  <si>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</si>
  <si>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</si>
  <si>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</si>
  <si>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</si>
  <si>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</si>
  <si>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</si>
  <si>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</si>
  <si>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</si>
  <si>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</si>
  <si>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</si>
  <si>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</si>
  <si>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</si>
  <si>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</si>
  <si>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</si>
  <si>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</si>
  <si>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</si>
  <si>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</si>
  <si>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</si>
  <si>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</si>
  <si>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</si>
  <si>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</si>
  <si>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</si>
  <si>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</si>
  <si>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</si>
  <si>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</si>
  <si>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</si>
  <si>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</si>
  <si>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</si>
  <si>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</si>
  <si>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</si>
  <si>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</si>
  <si>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</si>
  <si>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</si>
  <si>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</si>
  <si>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</si>
  <si>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</si>
  <si>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</si>
  <si>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</si>
  <si>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</si>
  <si>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</si>
  <si>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</si>
  <si>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</si>
  <si>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</si>
  <si>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</si>
  <si>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</si>
  <si>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</si>
  <si>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</si>
  <si>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</si>
  <si>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</si>
  <si>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</si>
  <si>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</si>
  <si>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</si>
  <si>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</si>
  <si>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</si>
  <si>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</si>
  <si>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</si>
  <si>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</si>
  <si>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</si>
  <si>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</si>
  <si>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</si>
  <si>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</si>
  <si>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</si>
  <si>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</si>
  <si>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</si>
  <si>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</si>
  <si>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</si>
  <si>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</si>
  <si>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</si>
  <si>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</si>
  <si>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</si>
  <si>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</si>
  <si>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</si>
  <si>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</si>
  <si>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</si>
  <si>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</si>
  <si>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</si>
  <si>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</si>
  <si>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</si>
  <si>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</si>
  <si>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</si>
  <si>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</si>
  <si>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</si>
  <si>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</si>
  <si>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</si>
  <si>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</si>
  <si>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</si>
  <si>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</si>
  <si>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</si>
  <si>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</si>
  <si>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</si>
  <si>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</si>
  <si>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</si>
  <si>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</si>
  <si>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</si>
  <si>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</si>
  <si>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</si>
  <si>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</si>
  <si>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</si>
  <si>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</si>
  <si>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</si>
  <si>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</si>
  <si>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</si>
  <si>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</si>
  <si>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</si>
  <si>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</si>
  <si>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</si>
  <si>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</si>
  <si>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</si>
  <si>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</si>
  <si>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</si>
  <si>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</si>
  <si>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</si>
  <si>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</si>
  <si>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</si>
  <si>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</si>
  <si>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</si>
  <si>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</si>
  <si>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</si>
  <si>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</si>
  <si>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</si>
  <si>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</si>
  <si>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</si>
  <si>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</si>
  <si>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</si>
  <si>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</si>
  <si>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</si>
  <si>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</si>
  <si>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</si>
  <si>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</si>
  <si>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</si>
  <si>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</si>
  <si>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</si>
  <si>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</si>
  <si>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</si>
  <si>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</si>
  <si>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</si>
  <si>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</si>
  <si>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</si>
  <si>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</si>
  <si>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</si>
  <si>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</si>
  <si>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</si>
  <si>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</si>
  <si>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</si>
  <si>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</si>
  <si>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</si>
  <si>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</si>
  <si>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</si>
  <si>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</si>
  <si>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</si>
  <si>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</si>
  <si>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</si>
  <si>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</si>
  <si>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</si>
  <si>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</si>
  <si>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</si>
  <si>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</si>
  <si>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</si>
  <si>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</si>
  <si>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</si>
  <si>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</si>
  <si>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</si>
  <si>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</si>
  <si>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</si>
  <si>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</si>
  <si>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</si>
  <si>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</si>
  <si>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</si>
  <si>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</si>
  <si>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</si>
  <si>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</si>
  <si>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</si>
  <si>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</si>
  <si>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</si>
  <si>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</si>
  <si>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</si>
  <si>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</si>
  <si>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</si>
  <si>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</si>
  <si>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</si>
  <si>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</si>
  <si>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</si>
  <si>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</si>
  <si>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</si>
  <si>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</si>
  <si>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</si>
  <si>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</si>
  <si>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</si>
  <si>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</si>
  <si>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</si>
  <si>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</si>
  <si>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</si>
  <si>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</si>
  <si>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</si>
  <si>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</si>
  <si>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</si>
  <si>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</si>
  <si>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</si>
  <si>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</si>
  <si>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</si>
  <si>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</si>
  <si>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</si>
  <si>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</si>
  <si>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</si>
  <si>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</si>
  <si>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</si>
  <si>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</si>
  <si>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</si>
  <si>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</si>
  <si>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</si>
  <si>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</si>
  <si>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</si>
  <si>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</si>
  <si>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</si>
  <si>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</si>
  <si>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</si>
  <si>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</si>
  <si>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</si>
  <si>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</si>
  <si>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</si>
  <si>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</si>
  <si>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</si>
  <si>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</si>
  <si>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</si>
  <si>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</si>
  <si>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</si>
  <si>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</si>
  <si>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</si>
  <si>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</si>
  <si>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</si>
  <si>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</si>
  <si>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</si>
  <si>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</si>
  <si>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</si>
  <si>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</si>
  <si>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</si>
  <si>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</si>
  <si>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</si>
  <si>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</si>
  <si>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</si>
  <si>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</si>
  <si>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</si>
  <si>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</si>
  <si>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</si>
  <si>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</si>
  <si>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</si>
  <si>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</si>
  <si>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</si>
  <si>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</si>
  <si>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</si>
  <si>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</si>
  <si>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</si>
  <si>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</si>
  <si>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</si>
  <si>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</si>
  <si>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</si>
  <si>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</si>
  <si>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</si>
  <si>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</si>
  <si>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</si>
  <si>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</si>
  <si>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</si>
  <si>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</si>
  <si>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</si>
  <si>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</si>
  <si>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</si>
  <si>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</si>
  <si>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</si>
  <si>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</si>
  <si>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</si>
  <si>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</si>
  <si>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</si>
  <si>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</si>
  <si>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</si>
  <si>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</si>
  <si>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</si>
  <si>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</si>
  <si>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</si>
  <si>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</si>
  <si>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</si>
  <si>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</si>
  <si>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</si>
  <si>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</si>
  <si>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</si>
  <si>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</si>
  <si>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</si>
  <si>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</si>
  <si>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</si>
  <si>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</si>
  <si>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</si>
  <si>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</si>
  <si>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</si>
  <si>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</si>
  <si>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</si>
  <si>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</si>
  <si>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</si>
  <si>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</si>
  <si>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</si>
  <si>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</si>
  <si>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</si>
  <si>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</si>
  <si>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</si>
  <si>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</si>
  <si>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</si>
  <si>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</si>
  <si>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</si>
  <si>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</si>
  <si>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</si>
  <si>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</si>
  <si>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</si>
  <si>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</si>
  <si>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</si>
  <si>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</si>
  <si>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</si>
  <si>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</si>
  <si>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</si>
  <si>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</si>
  <si>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</si>
  <si>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</si>
  <si>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</si>
  <si>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</si>
  <si>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</si>
  <si>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</si>
  <si>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</si>
  <si>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</si>
  <si>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</si>
  <si>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</si>
  <si>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</si>
  <si>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</si>
  <si>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</si>
  <si>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</si>
  <si>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</si>
  <si>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</si>
  <si>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</si>
  <si>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</si>
  <si>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</si>
  <si>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</si>
  <si>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</si>
  <si>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</si>
  <si>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</si>
  <si>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</si>
  <si>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</si>
  <si>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</si>
  <si>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</si>
  <si>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</si>
  <si>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</si>
  <si>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</si>
  <si>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</si>
  <si>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</si>
  <si>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</si>
  <si>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</si>
  <si>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</si>
  <si>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</si>
  <si>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</si>
  <si>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</si>
  <si>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</si>
  <si>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</si>
  <si>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</si>
  <si>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</si>
  <si>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</si>
  <si>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</si>
  <si>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</si>
  <si>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</si>
  <si>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</si>
  <si>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</si>
  <si>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</si>
  <si>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</si>
  <si>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</si>
  <si>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</si>
  <si>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</si>
  <si>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</si>
  <si>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</si>
  <si>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</si>
  <si>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</si>
  <si>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</si>
  <si>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</si>
  <si>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</si>
  <si>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</si>
  <si>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</si>
  <si>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</si>
  <si>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</si>
  <si>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</si>
  <si>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</si>
  <si>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</si>
  <si>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</si>
  <si>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</si>
  <si>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</si>
  <si>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</si>
  <si>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</si>
  <si>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</si>
  <si>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</si>
  <si>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</si>
  <si>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</si>
  <si>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</si>
  <si>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</si>
  <si>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</si>
  <si>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</si>
  <si>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</si>
  <si>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</si>
  <si>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</si>
  <si>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</si>
  <si>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</si>
  <si>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</si>
  <si>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</si>
  <si>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</si>
  <si>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</si>
  <si>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</si>
  <si>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</si>
  <si>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</si>
  <si>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</si>
  <si>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</si>
  <si>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</si>
  <si>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</si>
  <si>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</si>
  <si>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</si>
  <si>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</si>
  <si>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</si>
  <si>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</si>
  <si>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</si>
  <si>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</si>
  <si>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</si>
  <si>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</si>
  <si>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</si>
  <si>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</si>
  <si>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</si>
  <si>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</si>
  <si>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</si>
  <si>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</si>
  <si>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</si>
  <si>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</si>
  <si>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</si>
  <si>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</si>
  <si>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</si>
  <si>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</si>
  <si>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</si>
  <si>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</si>
  <si>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</si>
  <si>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</si>
  <si>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</si>
  <si>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</si>
  <si>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</si>
  <si>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</si>
  <si>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</si>
  <si>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</si>
  <si>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</si>
  <si>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</si>
  <si>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</si>
  <si>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</si>
  <si>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</si>
  <si>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</si>
  <si>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</si>
  <si>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</si>
  <si>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</si>
  <si>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</si>
  <si>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</si>
  <si>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</si>
  <si>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</si>
  <si>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</si>
  <si>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</si>
  <si>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</si>
  <si>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</si>
  <si>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</si>
  <si>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</si>
  <si>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</si>
  <si>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</si>
  <si>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</si>
  <si>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</si>
  <si>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</si>
  <si>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</si>
  <si>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</si>
  <si>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</si>
  <si>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</si>
  <si>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</si>
  <si>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</si>
  <si>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</si>
  <si>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</si>
  <si>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</si>
  <si>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</si>
  <si>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</si>
  <si>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</si>
  <si>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</si>
  <si>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</si>
  <si>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</si>
  <si>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</si>
  <si>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</si>
  <si>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</si>
  <si>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</si>
  <si>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</si>
  <si>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</si>
  <si>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</si>
  <si>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</si>
  <si>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</si>
  <si>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</si>
  <si>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</si>
  <si>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</si>
  <si>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</si>
  <si>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</si>
  <si>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</si>
  <si>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</si>
  <si>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</si>
  <si>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</si>
  <si>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</si>
  <si>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</si>
  <si>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</si>
  <si>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</si>
  <si>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</si>
  <si>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</si>
  <si>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</si>
  <si>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</si>
  <si>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</si>
  <si>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</si>
  <si>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</si>
  <si>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</si>
  <si>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</si>
  <si>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</si>
  <si>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</si>
  <si>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</si>
  <si>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</si>
  <si>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</si>
  <si>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</si>
  <si>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</si>
  <si>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</si>
  <si>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</si>
  <si>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</si>
  <si>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</si>
  <si>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</si>
  <si>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</si>
  <si>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</si>
  <si>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</si>
  <si>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</si>
  <si>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</si>
  <si>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</si>
  <si>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</si>
  <si>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</si>
  <si>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</si>
  <si>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</si>
  <si>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</si>
  <si>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</si>
  <si>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</si>
  <si>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</si>
  <si>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</si>
  <si>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</si>
  <si>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</si>
  <si>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</si>
  <si>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</si>
  <si>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</si>
  <si>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</si>
  <si>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</si>
  <si>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</si>
  <si>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</si>
  <si>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</si>
  <si>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</si>
  <si>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</si>
  <si>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</si>
  <si>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</si>
  <si>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</si>
  <si>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</si>
  <si>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</si>
  <si>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</si>
  <si>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</si>
  <si>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</si>
  <si>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</si>
  <si>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</si>
  <si>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</si>
  <si>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</si>
  <si>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</si>
  <si>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</si>
  <si>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</si>
  <si>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</si>
  <si>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</si>
  <si>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</si>
  <si>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</si>
  <si>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</si>
  <si>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</si>
  <si>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</si>
  <si>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</si>
  <si>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</si>
  <si>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</si>
  <si>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</si>
  <si>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</si>
  <si>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</si>
  <si>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</si>
  <si>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</si>
  <si>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</si>
  <si>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</si>
  <si>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</si>
  <si>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</si>
  <si>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</si>
  <si>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</si>
  <si>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</si>
  <si>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</si>
  <si>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</si>
  <si>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</si>
  <si>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</si>
  <si>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</si>
  <si>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</si>
  <si>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</si>
  <si>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</si>
  <si>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</si>
  <si>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</si>
  <si>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</si>
  <si>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</si>
  <si>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</si>
  <si>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</si>
  <si>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</si>
  <si>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</si>
  <si>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</si>
  <si>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</si>
  <si>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</si>
  <si>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</si>
  <si>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</si>
  <si>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</si>
  <si>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</si>
  <si>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</si>
  <si>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</si>
  <si>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</si>
  <si>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</si>
  <si>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</si>
  <si>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</si>
  <si>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</si>
  <si>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</si>
  <si>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</si>
  <si>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</si>
  <si>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</si>
  <si>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</si>
  <si>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</si>
  <si>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</si>
  <si>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</si>
  <si>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</si>
  <si>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</si>
  <si>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</si>
  <si>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</si>
  <si>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</si>
  <si>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</si>
  <si>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</si>
  <si>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</si>
  <si>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</si>
  <si>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</si>
  <si>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</si>
  <si>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</si>
  <si>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</si>
  <si>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</si>
  <si>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</si>
  <si>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</si>
  <si>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</si>
  <si>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</si>
  <si>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</si>
  <si>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</si>
  <si>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</si>
  <si>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</si>
  <si>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</si>
  <si>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</si>
  <si>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</si>
  <si>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</si>
  <si>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</si>
  <si>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</si>
  <si>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</si>
  <si>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</si>
  <si>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</si>
  <si>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</si>
  <si>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</si>
  <si>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</si>
  <si>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</si>
  <si>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</si>
  <si>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</si>
  <si>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</si>
  <si>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</si>
  <si>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</si>
  <si>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</si>
  <si>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</si>
  <si>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</si>
  <si>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</si>
  <si>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</si>
  <si>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</si>
  <si>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</si>
  <si>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</si>
  <si>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</si>
  <si>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</si>
  <si>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</si>
  <si>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</si>
  <si>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</si>
  <si>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</si>
  <si>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</si>
  <si>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</si>
  <si>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</si>
  <si>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</si>
  <si>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</si>
  <si>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</si>
  <si>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</si>
  <si>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</si>
  <si>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</si>
  <si>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</si>
  <si>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</si>
  <si>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</si>
  <si>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</si>
  <si>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</si>
  <si>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</si>
  <si>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</si>
  <si>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</si>
  <si>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</si>
  <si>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</si>
  <si>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</si>
  <si>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</si>
  <si>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</si>
  <si>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</si>
  <si>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</si>
  <si>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</si>
  <si>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</si>
  <si>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</si>
  <si>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</si>
  <si>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</si>
  <si>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</si>
  <si>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</si>
  <si>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</si>
  <si>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</si>
  <si>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</si>
  <si>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</si>
  <si>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</si>
  <si>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</si>
  <si>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</si>
  <si>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</si>
  <si>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</si>
  <si>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</si>
  <si>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</si>
  <si>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</si>
  <si>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</si>
  <si>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</si>
  <si>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</si>
  <si>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</si>
  <si>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</si>
  <si>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</si>
  <si>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</si>
  <si>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</si>
  <si>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</si>
  <si>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</si>
  <si>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</si>
  <si>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</si>
  <si>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</si>
  <si>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</si>
  <si>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</si>
  <si>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</si>
  <si>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</si>
  <si>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</si>
  <si>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</si>
  <si>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</si>
  <si>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</si>
  <si>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</si>
  <si>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</si>
  <si>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</si>
  <si>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</si>
  <si>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</si>
  <si>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</si>
  <si>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</si>
  <si>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</si>
  <si>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</si>
  <si>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</si>
  <si>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</si>
  <si>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</si>
  <si>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</si>
  <si>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</si>
  <si>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</si>
  <si>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</si>
  <si>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</si>
  <si>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</si>
  <si>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</si>
  <si>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</si>
  <si>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</si>
  <si>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</si>
  <si>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</si>
  <si>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</si>
  <si>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</si>
  <si>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</si>
  <si>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</si>
  <si>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</si>
  <si>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</si>
  <si>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</si>
  <si>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</si>
  <si>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</si>
  <si>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</si>
  <si>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</si>
  <si>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</si>
  <si>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</si>
  <si>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</si>
  <si>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</si>
  <si>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</si>
  <si>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</si>
  <si>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</si>
  <si>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</si>
  <si>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</si>
  <si>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</si>
  <si>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</si>
  <si>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</si>
  <si>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</si>
  <si>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</si>
  <si>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</si>
  <si>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</si>
  <si>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</si>
  <si>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</si>
  <si>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</si>
  <si>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</si>
  <si>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</si>
  <si>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</si>
  <si>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</si>
  <si>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</si>
  <si>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</si>
  <si>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</si>
  <si>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</si>
  <si>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</si>
  <si>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</si>
  <si>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</si>
  <si>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</si>
  <si>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</si>
  <si>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</si>
  <si>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</si>
  <si>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</si>
  <si>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</si>
  <si>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</si>
  <si>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</si>
  <si>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</si>
  <si>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</si>
  <si>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</si>
  <si>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</si>
  <si>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</si>
  <si>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</si>
  <si>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</si>
  <si>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</si>
  <si>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</si>
  <si>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</si>
  <si>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</si>
  <si>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</si>
  <si>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</si>
  <si>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</si>
  <si>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</si>
  <si>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</si>
  <si>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</si>
  <si>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</si>
  <si>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</si>
  <si>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</si>
  <si>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</si>
  <si>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</si>
  <si>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</si>
  <si>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</si>
  <si>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</si>
  <si>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</si>
  <si>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</si>
  <si>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</si>
  <si>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</si>
  <si>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</si>
  <si>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</si>
  <si>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</si>
  <si>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</si>
  <si>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</si>
  <si>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</si>
  <si>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</si>
  <si>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</si>
  <si>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</si>
  <si>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</si>
  <si>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</si>
  <si>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</si>
  <si>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</si>
  <si>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</si>
  <si>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</si>
  <si>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</si>
  <si>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</si>
  <si>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</si>
  <si>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</si>
  <si>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</si>
  <si>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</si>
  <si>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</si>
  <si>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</si>
  <si>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</si>
  <si>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</si>
  <si>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</si>
  <si>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</si>
  <si>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</si>
  <si>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</si>
  <si>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</si>
  <si>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</si>
  <si>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</si>
  <si>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</si>
  <si>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</si>
  <si>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</si>
  <si>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</si>
  <si>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</si>
  <si>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</si>
  <si>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</si>
  <si>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</si>
  <si>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</si>
  <si>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</si>
  <si>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</si>
  <si>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</si>
  <si>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</si>
  <si>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</si>
  <si>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</si>
  <si>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</si>
  <si>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</si>
  <si>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</si>
  <si>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</si>
  <si>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</si>
  <si>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</si>
  <si>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</si>
  <si>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</si>
  <si>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</si>
  <si>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</si>
  <si>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</si>
  <si>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</si>
  <si>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</si>
  <si>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</si>
  <si>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</si>
  <si>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</si>
  <si>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</si>
  <si>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</si>
  <si>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</si>
  <si>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</si>
  <si>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</si>
  <si>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</si>
  <si>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</si>
  <si>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</si>
  <si>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</si>
  <si>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</si>
  <si>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</si>
  <si>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</si>
  <si>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</si>
  <si>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</si>
  <si>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</si>
  <si>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</si>
  <si>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</si>
  <si>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</si>
  <si>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</si>
  <si>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</si>
  <si>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</si>
  <si>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</si>
  <si>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</si>
  <si>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</si>
  <si>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</si>
  <si>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</si>
  <si>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</si>
  <si>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</si>
  <si>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</si>
  <si>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</si>
  <si>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</si>
  <si>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</si>
  <si>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</si>
  <si>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</si>
  <si>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</si>
  <si>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</si>
  <si>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</si>
  <si>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</si>
  <si>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</si>
  <si>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</si>
  <si>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</si>
  <si>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</si>
  <si>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</si>
  <si>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</si>
  <si>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</si>
  <si>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</si>
  <si>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</si>
  <si>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</si>
  <si>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</si>
  <si>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</si>
  <si>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</si>
  <si>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</si>
  <si>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</si>
  <si>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</si>
  <si>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</si>
  <si>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</si>
  <si>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</si>
  <si>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</si>
  <si>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</si>
  <si>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</si>
  <si>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</si>
  <si>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</si>
  <si>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</si>
  <si>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</si>
  <si>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</si>
  <si>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</si>
  <si>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</si>
  <si>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</si>
  <si>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</si>
  <si>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</si>
  <si>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</si>
  <si>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</si>
  <si>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</si>
  <si>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</si>
  <si>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</si>
  <si>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</si>
  <si>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</si>
  <si>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</si>
  <si>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</si>
  <si>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</si>
  <si>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</si>
  <si>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</si>
  <si>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</si>
  <si>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</si>
  <si>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</si>
  <si>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</si>
  <si>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</si>
  <si>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</si>
  <si>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</si>
  <si>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</si>
  <si>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</si>
  <si>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</si>
  <si>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</si>
  <si>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</si>
  <si>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</si>
  <si>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</si>
  <si>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</si>
  <si>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</si>
  <si>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</si>
  <si>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</si>
  <si>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</si>
  <si>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</si>
  <si>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</si>
  <si>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</si>
  <si>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</si>
  <si>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</si>
  <si>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</si>
  <si>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</si>
  <si>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</si>
  <si>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</si>
  <si>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</si>
  <si>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</si>
  <si>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</si>
  <si>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</si>
  <si>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</si>
  <si>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</si>
  <si>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</si>
  <si>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</si>
  <si>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</si>
  <si>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</si>
  <si>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</si>
  <si>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</si>
  <si>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</si>
  <si>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</si>
  <si>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</si>
  <si>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</si>
  <si>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</si>
  <si>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</si>
  <si>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</si>
  <si>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</si>
  <si>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</si>
  <si>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</si>
  <si>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</si>
  <si>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</si>
  <si>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</si>
  <si>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</si>
  <si>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</si>
  <si>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</si>
  <si>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</si>
  <si>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</si>
  <si>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</si>
  <si>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</si>
  <si>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</si>
  <si>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</si>
  <si>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</si>
  <si>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</si>
  <si>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</si>
  <si>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</si>
  <si>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</si>
  <si>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</si>
  <si>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</si>
  <si>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</si>
  <si>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</si>
  <si>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</si>
  <si>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</si>
  <si>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</si>
  <si>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</si>
  <si>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</si>
  <si>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</si>
  <si>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</si>
  <si>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</si>
  <si>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</si>
  <si>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</si>
  <si>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</si>
  <si>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</si>
  <si>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</si>
  <si>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</si>
  <si>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</si>
  <si>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</si>
  <si>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</si>
  <si>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</si>
  <si>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</si>
  <si>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</si>
  <si>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</si>
  <si>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</si>
  <si>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</si>
  <si>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</si>
  <si>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</si>
  <si>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</si>
  <si>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</si>
  <si>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</si>
  <si>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</si>
  <si>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</si>
  <si>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</si>
  <si>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</si>
  <si>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</si>
  <si>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</si>
  <si>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</si>
  <si>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</si>
  <si>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</si>
  <si>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</si>
  <si>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</si>
  <si>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</si>
  <si>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</si>
  <si>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</si>
  <si>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</si>
  <si>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</si>
  <si>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</si>
  <si>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</si>
  <si>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</si>
  <si>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</si>
  <si>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</si>
  <si>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</si>
  <si>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</si>
  <si>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</si>
  <si>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</si>
  <si>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</si>
  <si>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</si>
  <si>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</si>
  <si>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</si>
  <si>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</si>
  <si>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</si>
  <si>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</si>
  <si>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</si>
  <si>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</si>
  <si>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</si>
  <si>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</si>
  <si>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</si>
  <si>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</si>
  <si>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</si>
  <si>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</si>
  <si>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</si>
  <si>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</si>
  <si>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</si>
  <si>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</si>
  <si>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</si>
  <si>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</si>
  <si>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</si>
  <si>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</si>
  <si>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</si>
  <si>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</si>
  <si>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</si>
  <si>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</si>
  <si>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</si>
  <si>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</si>
  <si>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</si>
  <si>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</si>
  <si>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</si>
  <si>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</si>
  <si>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</si>
  <si>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</si>
  <si>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</si>
  <si>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</si>
  <si>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</si>
  <si>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</si>
  <si>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</si>
  <si>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</si>
  <si>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</si>
  <si>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</si>
  <si>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</si>
  <si>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</si>
  <si>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</si>
  <si>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</si>
  <si>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</si>
  <si>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</si>
  <si>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</si>
  <si>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</si>
  <si>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</si>
  <si>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</si>
  <si>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</si>
  <si>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</si>
  <si>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</si>
  <si>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</si>
  <si>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</si>
  <si>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</si>
  <si>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</si>
  <si>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</si>
  <si>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</si>
  <si>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</si>
  <si>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</si>
  <si>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</si>
  <si>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</si>
  <si>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</si>
  <si>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</si>
  <si>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</si>
  <si>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</si>
  <si>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</si>
  <si>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</si>
  <si>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</si>
  <si>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</si>
  <si>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</si>
  <si>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</si>
  <si>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</si>
  <si>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</si>
  <si>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</si>
  <si>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</si>
  <si>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</si>
  <si>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</si>
  <si>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</si>
  <si>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</si>
  <si>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</si>
  <si>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</si>
  <si>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</si>
  <si>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</si>
  <si>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</si>
  <si>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</si>
  <si>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</si>
  <si>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</si>
  <si>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</si>
  <si>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</si>
  <si>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</si>
  <si>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</si>
  <si>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</si>
  <si>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</si>
  <si>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</si>
  <si>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</si>
  <si>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</si>
  <si>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</si>
  <si>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</si>
  <si>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</si>
  <si>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</si>
  <si>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</si>
  <si>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</si>
  <si>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</si>
  <si>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</si>
  <si>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</si>
  <si>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</si>
  <si>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</si>
  <si>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</si>
  <si>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</si>
  <si>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</si>
  <si>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</si>
  <si>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</si>
  <si>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</si>
  <si>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</si>
  <si>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</si>
  <si>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</si>
  <si>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</si>
  <si>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</si>
  <si>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</si>
  <si>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</si>
  <si>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</si>
  <si>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</si>
  <si>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</si>
  <si>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</si>
  <si>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</si>
  <si>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</si>
  <si>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</si>
  <si>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</si>
  <si>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</si>
  <si>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</si>
  <si>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</si>
  <si>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</si>
  <si>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</si>
  <si>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</si>
  <si>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</si>
  <si>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</si>
  <si>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</si>
  <si>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</si>
  <si>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</si>
  <si>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</si>
  <si>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</si>
  <si>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</si>
  <si>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</si>
  <si>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</si>
  <si>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</si>
  <si>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</si>
  <si>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</si>
  <si>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</si>
  <si>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</si>
  <si>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</si>
  <si>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</si>
  <si>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</si>
  <si>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</si>
  <si>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</si>
  <si>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</si>
  <si>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</si>
  <si>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</si>
  <si>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</si>
  <si>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</si>
  <si>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</si>
  <si>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</si>
  <si>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</si>
  <si>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</si>
  <si>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</si>
  <si>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</si>
  <si>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</si>
  <si>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</si>
  <si>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</si>
  <si>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</si>
  <si>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</si>
  <si>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</si>
  <si>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</si>
  <si>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</si>
  <si>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</si>
  <si>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</si>
  <si>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</si>
  <si>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</si>
  <si>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</si>
  <si>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</si>
  <si>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</si>
  <si>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</si>
  <si>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</si>
  <si>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</si>
  <si>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</si>
  <si>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</si>
  <si>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</si>
  <si>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</si>
  <si>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</si>
  <si>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</si>
  <si>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</si>
  <si>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</si>
  <si>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</si>
  <si>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</si>
  <si>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</si>
  <si>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</si>
  <si>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</si>
  <si>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</si>
  <si>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</si>
  <si>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</si>
  <si>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</si>
  <si>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</si>
  <si>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</si>
  <si>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</si>
  <si>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</si>
  <si>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</si>
  <si>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</si>
  <si>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</si>
  <si>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</si>
  <si>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</si>
  <si>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</si>
  <si>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</si>
  <si>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</si>
  <si>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</si>
  <si>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</si>
  <si>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</si>
  <si>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</si>
  <si>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</si>
  <si>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</si>
  <si>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</si>
  <si>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</si>
  <si>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</si>
  <si>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</si>
  <si>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</si>
  <si>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</si>
  <si>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</si>
  <si>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</si>
  <si>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</si>
  <si>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</si>
  <si>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</si>
  <si>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</si>
  <si>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</si>
  <si>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</si>
  <si>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</si>
  <si>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</si>
  <si>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</si>
  <si>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</si>
  <si>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</si>
  <si>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</si>
  <si>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</si>
  <si>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</si>
  <si>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</si>
  <si>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</si>
  <si>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</si>
  <si>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</si>
  <si>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</si>
  <si>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</si>
  <si>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</si>
  <si>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</si>
  <si>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</si>
  <si>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</si>
  <si>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</si>
  <si>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</si>
  <si>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</si>
  <si>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</si>
  <si>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</si>
  <si>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</si>
  <si>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</si>
  <si>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</si>
  <si>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</si>
  <si>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</si>
  <si>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</si>
  <si>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</si>
  <si>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</si>
  <si>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</si>
  <si>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</si>
  <si>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</si>
  <si>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</si>
  <si>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</si>
  <si>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</si>
  <si>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</si>
  <si>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</si>
  <si>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</si>
  <si>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</si>
  <si>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</si>
  <si>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</si>
  <si>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</si>
  <si>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</si>
  <si>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</si>
  <si>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</si>
  <si>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</si>
  <si>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</si>
  <si>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</si>
  <si>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</si>
  <si>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</si>
  <si>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</si>
  <si>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</si>
  <si>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</si>
  <si>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</si>
  <si>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</si>
  <si>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</si>
  <si>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</si>
  <si>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</si>
  <si>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</si>
  <si>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</si>
  <si>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</si>
  <si>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</si>
  <si>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</si>
  <si>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</si>
  <si>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</si>
  <si>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</si>
  <si>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</si>
  <si>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</si>
  <si>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</si>
  <si>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</si>
  <si>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</si>
  <si>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</si>
  <si>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</si>
  <si>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</si>
  <si>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</si>
  <si>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</si>
  <si>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</si>
  <si>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</si>
  <si>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</si>
  <si>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</si>
  <si>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</si>
  <si>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</si>
  <si>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</si>
  <si>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</si>
  <si>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</si>
  <si>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</si>
  <si>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</si>
  <si>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</si>
  <si>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</si>
  <si>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</si>
  <si>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</si>
  <si>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</si>
  <si>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</si>
  <si>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</si>
  <si>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</si>
  <si>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</si>
  <si>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</si>
  <si>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</si>
  <si>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</si>
  <si>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</si>
  <si>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</si>
  <si>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</si>
  <si>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</si>
  <si>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</si>
  <si>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</si>
  <si>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</si>
  <si>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</si>
  <si>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</si>
  <si>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</si>
  <si>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</si>
  <si>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</si>
  <si>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</si>
  <si>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</si>
  <si>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</si>
  <si>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</si>
  <si>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</si>
  <si>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</si>
  <si>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</si>
  <si>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</si>
  <si>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</si>
  <si>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</si>
  <si>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</si>
  <si>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</si>
  <si>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</si>
  <si>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</si>
  <si>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</si>
  <si>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</si>
  <si>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</si>
  <si>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</si>
  <si>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</si>
  <si>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</si>
  <si>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</si>
  <si>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</si>
  <si>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</si>
  <si>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</si>
  <si>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</si>
  <si>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</si>
  <si>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</si>
  <si>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</si>
  <si>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</si>
  <si>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</si>
  <si>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</si>
  <si>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</si>
  <si>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</si>
  <si>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</si>
  <si>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</si>
  <si>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</si>
  <si>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</si>
  <si>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</si>
  <si>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</si>
  <si>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</si>
  <si>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</si>
  <si>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</si>
  <si>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</si>
  <si>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</si>
  <si>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</si>
  <si>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</si>
  <si>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</si>
  <si>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</si>
  <si>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</si>
  <si>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</si>
  <si>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</si>
  <si>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</si>
  <si>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</si>
  <si>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</si>
  <si>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</si>
  <si>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</si>
  <si>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</si>
  <si>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</si>
  <si>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</si>
  <si>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</si>
  <si>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</si>
  <si>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</si>
  <si>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</si>
  <si>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</si>
  <si>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</si>
  <si>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</si>
  <si>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</si>
  <si>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</si>
  <si>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</si>
  <si>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</si>
  <si>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</si>
  <si>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</si>
  <si>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</si>
  <si>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</si>
  <si>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</si>
  <si>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</si>
  <si>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</si>
  <si>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</si>
  <si>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</si>
  <si>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</si>
  <si>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</si>
  <si>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</si>
  <si>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</si>
  <si>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</si>
  <si>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</si>
  <si>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</si>
  <si>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</si>
  <si>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</si>
  <si>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</si>
  <si>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</si>
  <si>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</si>
  <si>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</si>
  <si>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</si>
  <si>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</si>
  <si>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</si>
  <si>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</si>
  <si>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</si>
  <si>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</si>
  <si>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</si>
  <si>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</si>
  <si>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</si>
  <si>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</si>
  <si>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</si>
  <si>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</si>
  <si>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</si>
  <si>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</si>
  <si>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</si>
  <si>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</si>
  <si>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</si>
  <si>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</si>
  <si>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</si>
  <si>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</si>
  <si>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</si>
  <si>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</si>
  <si>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</si>
  <si>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</si>
  <si>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</si>
  <si>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</si>
  <si>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</si>
  <si>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</si>
  <si>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</si>
  <si>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</si>
  <si>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</si>
  <si>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</si>
  <si>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</si>
  <si>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</si>
  <si>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</si>
  <si>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</si>
  <si>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</si>
  <si>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</si>
  <si>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</si>
  <si>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</si>
  <si>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</si>
  <si>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</si>
  <si>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</si>
  <si>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</si>
  <si>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</si>
  <si>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</si>
  <si>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</si>
  <si>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</si>
  <si>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</si>
  <si>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</si>
  <si>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</si>
  <si>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</si>
  <si>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</si>
  <si>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</si>
  <si>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</si>
  <si>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</si>
  <si>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</si>
  <si>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</si>
  <si>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</si>
  <si>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</si>
  <si>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</si>
  <si>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</si>
  <si>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</si>
  <si>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</si>
  <si>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</si>
  <si>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</si>
  <si>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</si>
  <si>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</si>
  <si>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</si>
  <si>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</si>
  <si>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</si>
  <si>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</si>
  <si>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</si>
  <si>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</si>
  <si>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</si>
  <si>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</si>
  <si>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</si>
  <si>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</si>
  <si>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</si>
  <si>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</si>
  <si>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</si>
  <si>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</si>
  <si>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</si>
  <si>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</si>
  <si>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</si>
  <si>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</si>
  <si>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</si>
  <si>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</si>
  <si>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</si>
  <si>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</si>
  <si>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</si>
  <si>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</si>
  <si>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</si>
  <si>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</si>
  <si>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</si>
  <si>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</si>
  <si>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</si>
  <si>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</si>
  <si>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</si>
  <si>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</si>
  <si>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</si>
  <si>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</si>
  <si>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</si>
  <si>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</si>
  <si>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</si>
  <si>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</si>
  <si>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</si>
  <si>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</si>
  <si>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</si>
  <si>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</si>
  <si>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</si>
  <si>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</si>
  <si>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</si>
  <si>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</si>
  <si>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</si>
  <si>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</si>
  <si>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</si>
  <si>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</si>
  <si>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</si>
  <si>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</si>
  <si>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</si>
  <si>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</si>
  <si>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</si>
  <si>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</si>
  <si>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</si>
  <si>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</si>
  <si>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</si>
  <si>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</si>
  <si>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</si>
  <si>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</si>
  <si>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</si>
  <si>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</si>
  <si>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</si>
  <si>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</si>
  <si>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</si>
  <si>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</si>
  <si>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</si>
  <si>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</si>
  <si>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</si>
  <si>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</si>
  <si>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</si>
  <si>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</si>
  <si>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</si>
  <si>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</si>
  <si>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</si>
  <si>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</si>
  <si>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</si>
  <si>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</si>
  <si>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</si>
  <si>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</si>
  <si>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</si>
  <si>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</si>
  <si>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</si>
  <si>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</si>
  <si>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</si>
  <si>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</si>
  <si>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</si>
  <si>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</si>
  <si>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</si>
  <si>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</si>
  <si>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</si>
  <si>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</si>
  <si>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</si>
  <si>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</si>
  <si>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</si>
  <si>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</si>
  <si>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</si>
  <si>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</si>
  <si>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</si>
  <si>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</si>
  <si>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</si>
  <si>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</si>
  <si>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</si>
  <si>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</si>
  <si>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</si>
  <si>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</si>
  <si>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</si>
  <si>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</si>
  <si>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</si>
  <si>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</si>
  <si>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</si>
  <si>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</si>
  <si>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</si>
  <si>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</si>
  <si>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</si>
  <si>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</si>
  <si>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</si>
  <si>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</si>
  <si>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</si>
  <si>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</si>
  <si>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</si>
  <si>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</si>
  <si>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</si>
  <si>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</si>
  <si>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</si>
  <si>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</si>
  <si>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</si>
  <si>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</si>
  <si>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</si>
  <si>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</si>
  <si>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</si>
  <si>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</si>
  <si>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</si>
  <si>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</si>
  <si>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</si>
  <si>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</si>
  <si>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</si>
  <si>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</si>
  <si>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</si>
  <si>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</si>
  <si>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</si>
  <si>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</si>
  <si>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</si>
  <si>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</si>
  <si>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</si>
  <si>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</si>
  <si>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</si>
  <si>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</si>
  <si>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</si>
  <si>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</si>
  <si>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</si>
  <si>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</si>
  <si>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</si>
  <si>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</si>
  <si>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</si>
  <si>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</si>
  <si>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</si>
  <si>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</si>
  <si>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</si>
  <si>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</si>
  <si>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</si>
  <si>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</si>
  <si>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</si>
  <si>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</si>
  <si>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</si>
  <si>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</si>
  <si>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</si>
  <si>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</si>
  <si>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</si>
  <si>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</si>
  <si>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</si>
  <si>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</si>
  <si>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</si>
  <si>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</si>
  <si>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</si>
  <si>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</si>
  <si>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</si>
  <si>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</si>
  <si>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</si>
  <si>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</si>
  <si>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</si>
  <si>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</si>
  <si>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</si>
  <si>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</si>
  <si>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</si>
  <si>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</si>
  <si>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</si>
  <si>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</si>
  <si>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</si>
  <si>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</si>
  <si>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</si>
  <si>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</si>
  <si>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</si>
  <si>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</si>
  <si>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</si>
  <si>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</si>
  <si>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</si>
  <si>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</si>
  <si>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</si>
  <si>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</si>
  <si>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</si>
  <si>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</si>
  <si>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</si>
  <si>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</si>
  <si>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</si>
  <si>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</si>
  <si>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</si>
  <si>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</si>
  <si>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</si>
  <si>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</si>
  <si>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</si>
  <si>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</si>
  <si>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</si>
  <si>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</si>
  <si>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</si>
  <si>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</si>
  <si>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</si>
  <si>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</si>
  <si>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</si>
  <si>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</si>
  <si>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</si>
  <si>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</si>
  <si>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</si>
  <si>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</si>
  <si>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</si>
  <si>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</si>
  <si>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</si>
  <si>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</si>
  <si>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</si>
  <si>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</si>
  <si>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</si>
  <si>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</si>
  <si>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</si>
  <si>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</si>
  <si>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</si>
  <si>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</si>
  <si>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</si>
  <si>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</si>
  <si>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</si>
  <si>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</si>
  <si>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</si>
  <si>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</si>
  <si>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</si>
  <si>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</si>
  <si>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</si>
  <si>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</si>
  <si>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</si>
  <si>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</si>
  <si>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</si>
  <si>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</si>
  <si>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</si>
  <si>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</si>
  <si>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</si>
  <si>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</si>
  <si>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</si>
  <si>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</si>
  <si>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</si>
  <si>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</si>
  <si>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</si>
  <si>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</si>
  <si>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</si>
  <si>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</si>
  <si>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</si>
  <si>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</si>
  <si>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</si>
  <si>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</si>
  <si>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</si>
  <si>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</si>
  <si>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</si>
  <si>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</si>
  <si>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</si>
  <si>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</si>
  <si>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</si>
  <si>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</si>
  <si>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</si>
  <si>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</si>
  <si>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</si>
  <si>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</si>
  <si>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</si>
  <si>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</si>
  <si>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</si>
  <si>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</si>
  <si>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</si>
  <si>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</si>
  <si>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</si>
  <si>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</si>
  <si>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</si>
  <si>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</si>
  <si>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</si>
  <si>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</si>
  <si>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</si>
  <si>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</si>
  <si>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</si>
  <si>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</si>
  <si>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</si>
  <si>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</si>
  <si>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</si>
  <si>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</si>
  <si>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</si>
  <si>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</si>
  <si>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</si>
  <si>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</si>
  <si>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</si>
  <si>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</si>
  <si>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</si>
  <si>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</si>
  <si>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</si>
  <si>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</si>
  <si>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</si>
  <si>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</si>
  <si>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</si>
  <si>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</si>
  <si>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</si>
  <si>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</si>
  <si>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</si>
  <si>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</si>
  <si>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</si>
  <si>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</si>
  <si>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</si>
  <si>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</si>
  <si>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</si>
  <si>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</si>
  <si>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</si>
  <si>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</si>
  <si>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</si>
  <si>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</si>
  <si>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</si>
  <si>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</si>
  <si>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</si>
  <si>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</si>
  <si>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</si>
  <si>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</si>
  <si>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</si>
  <si>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</si>
  <si>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</si>
  <si>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</si>
  <si>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</si>
  <si>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</si>
  <si>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</si>
  <si>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</si>
  <si>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</si>
  <si>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</si>
  <si>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</si>
  <si>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</si>
  <si>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</si>
  <si>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</si>
  <si>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</si>
  <si>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</si>
  <si>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</si>
  <si>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</si>
  <si>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</si>
  <si>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</si>
  <si>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</si>
  <si>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</si>
  <si>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</si>
  <si>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</si>
  <si>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</si>
  <si>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</si>
  <si>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</si>
  <si>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</si>
  <si>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</si>
  <si>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</si>
  <si>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</si>
  <si>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</si>
  <si>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</si>
  <si>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</si>
  <si>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</si>
  <si>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</si>
  <si>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</si>
  <si>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</si>
  <si>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</si>
  <si>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</si>
  <si>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</si>
  <si>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</si>
  <si>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</si>
  <si>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</si>
  <si>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</si>
  <si>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</si>
  <si>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</si>
  <si>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</si>
  <si>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</si>
  <si>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</si>
  <si>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</si>
  <si>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</si>
  <si>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</si>
  <si>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</si>
  <si>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</si>
  <si>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</si>
  <si>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</si>
  <si>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</si>
  <si>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</si>
  <si>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</si>
  <si>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</si>
  <si>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</si>
  <si>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</si>
  <si>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</si>
  <si>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</si>
  <si>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</si>
  <si>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</si>
  <si>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</si>
  <si>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</si>
  <si>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</si>
  <si>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</si>
  <si>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</si>
  <si>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</si>
  <si>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</si>
  <si>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</si>
  <si>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</si>
  <si>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</si>
  <si>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</si>
  <si>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</si>
  <si>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</si>
  <si>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</si>
  <si>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</si>
  <si>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</si>
  <si>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</si>
  <si>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</si>
  <si>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</si>
  <si>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</si>
  <si>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</si>
  <si>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</si>
  <si>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</si>
  <si>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</si>
  <si>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</si>
  <si>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</si>
  <si>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</si>
  <si>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</si>
  <si>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</si>
  <si>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</si>
  <si>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</si>
  <si>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</si>
  <si>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</si>
  <si>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</si>
  <si>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</si>
  <si>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</si>
  <si>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</si>
  <si>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</si>
  <si>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</si>
  <si>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</si>
  <si>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</si>
  <si>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</si>
  <si>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</si>
  <si>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</si>
  <si>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</si>
  <si>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</si>
  <si>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</si>
  <si>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</si>
  <si>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</si>
  <si>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</si>
  <si>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</si>
  <si>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</si>
  <si>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</si>
  <si>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</si>
  <si>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</si>
  <si>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</si>
  <si>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</si>
  <si>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</si>
  <si>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</si>
  <si>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</si>
  <si>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</si>
  <si>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</si>
  <si>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</si>
  <si>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</si>
  <si>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</si>
  <si>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</si>
  <si>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</si>
  <si>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</si>
  <si>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</si>
  <si>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</si>
  <si>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</si>
  <si>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</si>
  <si>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</si>
  <si>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</si>
  <si>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</si>
  <si>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</si>
  <si>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</si>
  <si>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</si>
  <si>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</si>
  <si>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</si>
  <si>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</si>
  <si>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</si>
  <si>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</si>
  <si>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</si>
  <si>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</si>
  <si>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</si>
  <si>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</si>
  <si>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</si>
  <si>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</si>
  <si>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</si>
  <si>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</si>
  <si>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</si>
  <si>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</si>
  <si>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</si>
  <si>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</si>
  <si>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</si>
  <si>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</si>
  <si>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</si>
  <si>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</si>
  <si>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</si>
  <si>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</si>
  <si>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</si>
  <si>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</si>
  <si>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</si>
  <si>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</si>
  <si>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</si>
  <si>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</si>
  <si>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</si>
  <si>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</si>
  <si>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</si>
  <si>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</si>
  <si>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</si>
  <si>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</si>
  <si>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</si>
  <si>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</si>
  <si>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</si>
  <si>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</si>
  <si>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</si>
  <si>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</si>
  <si>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</si>
  <si>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</si>
  <si>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</si>
  <si>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</si>
  <si>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</si>
  <si>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</si>
  <si>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</si>
  <si>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</si>
  <si>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</si>
  <si>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</si>
  <si>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</si>
  <si>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</si>
  <si>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</si>
  <si>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</si>
  <si>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</si>
  <si>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</si>
  <si>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</si>
  <si>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</si>
  <si>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</si>
  <si>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</si>
  <si>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</si>
  <si>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</si>
  <si>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</si>
  <si>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</si>
  <si>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</si>
  <si>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</si>
  <si>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</si>
  <si>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</si>
  <si>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</si>
  <si>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</si>
  <si>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</si>
  <si>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</si>
  <si>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</si>
  <si>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</si>
  <si>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</si>
  <si>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</si>
  <si>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</si>
  <si>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</si>
  <si>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</si>
  <si>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</si>
  <si>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</si>
  <si>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</si>
  <si>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</si>
  <si>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</si>
  <si>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</si>
  <si>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</si>
  <si>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</si>
  <si>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</si>
  <si>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</si>
  <si>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</si>
  <si>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</si>
  <si>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</si>
  <si>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</si>
  <si>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</si>
  <si>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</si>
  <si>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</si>
  <si>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</si>
  <si>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</si>
  <si>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</si>
  <si>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</si>
  <si>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</si>
  <si>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</si>
  <si>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</si>
  <si>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</si>
  <si>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</si>
  <si>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</si>
  <si>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</si>
  <si>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</si>
  <si>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</si>
  <si>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</si>
  <si>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</si>
  <si>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</si>
  <si>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</si>
  <si>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</si>
  <si>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</si>
  <si>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</si>
  <si>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</si>
  <si>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</si>
  <si>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</si>
  <si>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</si>
  <si>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</si>
  <si>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</si>
  <si>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</si>
  <si>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</si>
  <si>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</si>
  <si>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</si>
  <si>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</si>
  <si>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</si>
  <si>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</si>
  <si>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</si>
  <si>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</si>
  <si>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</si>
  <si>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</si>
  <si>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</si>
  <si>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</si>
  <si>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</si>
  <si>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</si>
  <si>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</si>
  <si>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</si>
  <si>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</si>
  <si>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</si>
  <si>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</si>
  <si>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</si>
  <si>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</si>
  <si>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</si>
  <si>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</si>
  <si>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</si>
  <si>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</si>
  <si>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</si>
  <si>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</si>
  <si>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</si>
  <si>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</si>
  <si>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</si>
  <si>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</si>
  <si>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</si>
  <si>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</si>
  <si>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</si>
  <si>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</si>
  <si>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</si>
  <si>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</si>
  <si>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</si>
  <si>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</si>
  <si>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</si>
  <si>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</si>
  <si>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</si>
  <si>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</si>
  <si>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</si>
  <si>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</si>
  <si>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</si>
  <si>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</si>
  <si>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</si>
  <si>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</si>
  <si>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</si>
  <si>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</si>
  <si>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</si>
  <si>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</si>
  <si>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</si>
  <si>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</si>
  <si>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</si>
  <si>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</si>
  <si>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</si>
  <si>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</si>
  <si>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</si>
  <si>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</si>
  <si>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</si>
  <si>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</si>
  <si>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</si>
  <si>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</si>
  <si>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</si>
  <si>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</si>
  <si>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</si>
  <si>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</si>
  <si>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</si>
  <si>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</si>
  <si>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</si>
  <si>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</si>
  <si>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</si>
  <si>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</si>
  <si>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</si>
  <si>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</si>
  <si>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</si>
  <si>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</si>
  <si>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</si>
  <si>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</si>
  <si>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</si>
  <si>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</si>
  <si>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</si>
  <si>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</si>
  <si>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</si>
  <si>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</si>
  <si>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</si>
  <si>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</si>
  <si>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</si>
  <si>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</si>
  <si>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</si>
  <si>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</si>
  <si>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</si>
  <si>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</si>
  <si>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</si>
  <si>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</si>
  <si>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</si>
  <si>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</si>
  <si>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</si>
  <si>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</si>
  <si>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</si>
  <si>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</si>
  <si>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</si>
  <si>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</si>
  <si>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</si>
  <si>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</si>
  <si>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</si>
  <si>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</si>
  <si>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</si>
  <si>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</si>
  <si>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</si>
  <si>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</si>
  <si>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</si>
  <si>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</si>
  <si>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</si>
  <si>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</si>
  <si>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</si>
  <si>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</si>
  <si>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</si>
  <si>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</si>
  <si>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</si>
  <si>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</si>
  <si>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</si>
  <si>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</si>
  <si>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</si>
  <si>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</si>
  <si>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</si>
  <si>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</si>
  <si>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</si>
  <si>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</si>
  <si>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</si>
  <si>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</si>
  <si>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</si>
  <si>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</si>
  <si>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</si>
  <si>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</si>
  <si>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</si>
  <si>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</si>
  <si>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</si>
  <si>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</si>
  <si>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</si>
  <si>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</si>
  <si>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</si>
  <si>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</si>
  <si>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</si>
  <si>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</si>
  <si>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</si>
  <si>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</si>
  <si>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</si>
  <si>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</si>
  <si>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</si>
  <si>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</si>
  <si>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</si>
  <si>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</si>
  <si>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</si>
  <si>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</si>
  <si>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</si>
  <si>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</si>
  <si>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</si>
  <si>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</si>
  <si>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</si>
  <si>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</si>
  <si>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</si>
  <si>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</si>
  <si>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</si>
  <si>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</si>
  <si>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</si>
  <si>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</si>
  <si>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</si>
  <si>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</si>
  <si>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</si>
  <si>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</si>
  <si>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</si>
  <si>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</si>
  <si>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</si>
  <si>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</si>
  <si>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</si>
  <si>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</si>
  <si>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</si>
  <si>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</si>
  <si>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</si>
  <si>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</si>
  <si>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</si>
  <si>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</si>
  <si>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</si>
  <si>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</si>
  <si>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</si>
  <si>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</si>
  <si>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</si>
  <si>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</si>
  <si>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</si>
  <si>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</si>
  <si>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</si>
  <si>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</si>
  <si>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</si>
  <si>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</si>
  <si>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</si>
  <si>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</si>
  <si>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</si>
  <si>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</si>
  <si>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</si>
  <si>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</si>
  <si>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</si>
  <si>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</si>
  <si>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</si>
  <si>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</si>
  <si>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</si>
  <si>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</si>
  <si>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</si>
  <si>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</si>
  <si>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</si>
  <si>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</si>
  <si>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</si>
  <si>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</si>
  <si>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</si>
  <si>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</si>
  <si>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</si>
  <si>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</si>
  <si>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</si>
  <si>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</si>
  <si>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</si>
  <si>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</si>
  <si>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</si>
  <si>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</si>
  <si>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</si>
  <si>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</si>
  <si>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</si>
  <si>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</si>
  <si>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</si>
  <si>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</si>
  <si>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</si>
  <si>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</si>
  <si>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</si>
  <si>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</si>
  <si>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</si>
  <si>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</si>
  <si>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</si>
  <si>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</si>
  <si>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</si>
  <si>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</si>
  <si>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</si>
  <si>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</si>
  <si>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</si>
  <si>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</si>
  <si>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</si>
  <si>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</si>
  <si>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</si>
  <si>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</si>
  <si>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</si>
  <si>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</si>
  <si>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</si>
  <si>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</si>
  <si>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</si>
  <si>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</si>
  <si>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</si>
  <si>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</si>
  <si>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</si>
  <si>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</si>
  <si>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</si>
  <si>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</si>
  <si>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</si>
  <si>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</si>
  <si>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</si>
  <si>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</si>
  <si>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</si>
  <si>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</si>
  <si>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</si>
  <si>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</si>
  <si>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</si>
  <si>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</si>
  <si>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</si>
  <si>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</si>
  <si>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</si>
  <si>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</si>
  <si>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</si>
  <si>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</si>
  <si>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</si>
  <si>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</si>
  <si>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</si>
  <si>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</si>
  <si>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</si>
  <si>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</si>
  <si>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</si>
  <si>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</si>
  <si>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</si>
  <si>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</si>
  <si>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</si>
  <si>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</si>
  <si>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</si>
  <si>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</si>
  <si>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</si>
  <si>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</si>
  <si>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</si>
  <si>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</si>
  <si>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</si>
  <si>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</si>
  <si>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</si>
  <si>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</si>
  <si>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</si>
  <si>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</si>
  <si>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</si>
  <si>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</si>
  <si>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</si>
  <si>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</si>
  <si>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</si>
  <si>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</si>
  <si>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</si>
  <si>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</si>
  <si>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</si>
  <si>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</si>
  <si>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</si>
  <si>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</si>
  <si>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</si>
  <si>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</si>
  <si>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</si>
  <si>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</si>
  <si>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</si>
  <si>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</si>
  <si>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</si>
  <si>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</si>
  <si>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</si>
  <si>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</si>
  <si>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</si>
  <si>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</si>
  <si>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</si>
  <si>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</si>
  <si>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</si>
  <si>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</si>
  <si>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</si>
  <si>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</si>
  <si>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</si>
  <si>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</si>
  <si>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</si>
  <si>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</si>
  <si>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</si>
  <si>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</si>
  <si>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</si>
  <si>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</si>
  <si>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</si>
  <si>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</si>
  <si>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</si>
  <si>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</si>
  <si>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</si>
  <si>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</si>
  <si>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</si>
  <si>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</si>
  <si>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</si>
  <si>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</si>
  <si>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</si>
  <si>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</si>
  <si>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</si>
  <si>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</si>
  <si>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</si>
  <si>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</si>
  <si>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</si>
  <si>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</si>
  <si>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</si>
  <si>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</si>
  <si>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</si>
  <si>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</si>
  <si>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</si>
  <si>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</si>
  <si>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</si>
  <si>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</si>
  <si>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</si>
  <si>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</si>
  <si>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</si>
  <si>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</si>
  <si>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</si>
  <si>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</si>
  <si>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</si>
  <si>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</si>
  <si>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</si>
  <si>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</si>
  <si>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</si>
  <si>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</si>
  <si>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</si>
  <si>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</si>
  <si>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</si>
  <si>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</si>
  <si>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</si>
  <si>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</si>
  <si>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</si>
  <si>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</si>
  <si>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</si>
  <si>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</si>
  <si>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</si>
  <si>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</si>
  <si>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</si>
  <si>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</si>
  <si>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</si>
  <si>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</si>
  <si>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</si>
  <si>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</si>
  <si>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</si>
  <si>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</si>
  <si>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</si>
  <si>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</si>
  <si>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</si>
  <si>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</si>
  <si>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</si>
  <si>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</si>
  <si>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</si>
  <si>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</si>
  <si>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</si>
  <si>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</si>
  <si>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</si>
  <si>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</si>
  <si>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</si>
  <si>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</si>
  <si>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</si>
  <si>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</si>
  <si>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</si>
  <si>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</si>
  <si>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</si>
  <si>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</si>
  <si>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</si>
  <si>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</si>
  <si>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</si>
  <si>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</si>
  <si>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</si>
  <si>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</si>
  <si>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</si>
  <si>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</si>
  <si>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</si>
  <si>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</si>
  <si>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</si>
  <si>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</si>
  <si>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</si>
  <si>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</si>
  <si>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</si>
  <si>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</si>
  <si>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</si>
  <si>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</si>
  <si>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</si>
  <si>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</si>
  <si>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</si>
  <si>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</si>
  <si>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</si>
  <si>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</si>
  <si>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</si>
  <si>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</si>
  <si>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</si>
  <si>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</si>
  <si>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</si>
  <si>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</si>
  <si>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</si>
  <si>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</si>
  <si>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</si>
  <si>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</si>
  <si>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</si>
  <si>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</si>
  <si>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</si>
  <si>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</si>
  <si>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</si>
  <si>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</si>
  <si>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</si>
  <si>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</si>
  <si>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</si>
  <si>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</si>
  <si>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</si>
  <si>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</si>
  <si>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</si>
  <si>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</si>
  <si>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</si>
  <si>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</si>
  <si>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</si>
  <si>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</si>
  <si>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</si>
  <si>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</si>
  <si>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</si>
  <si>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</si>
  <si>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</si>
  <si>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</si>
  <si>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</si>
  <si>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</si>
  <si>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</si>
  <si>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</si>
  <si>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</si>
  <si>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</si>
  <si>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</si>
  <si>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</si>
  <si>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</si>
  <si>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</si>
  <si>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</si>
  <si>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</si>
  <si>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</si>
  <si>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</si>
  <si>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</si>
  <si>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</si>
  <si>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</si>
  <si>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</si>
  <si>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</si>
  <si>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</si>
  <si>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</si>
  <si>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</si>
  <si>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</si>
  <si>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</si>
  <si>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</si>
  <si>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</si>
  <si>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</si>
  <si>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</si>
  <si>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</si>
  <si>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</si>
  <si>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</si>
  <si>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</si>
  <si>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</si>
  <si>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</si>
  <si>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</si>
  <si>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</si>
  <si>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</si>
  <si>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</si>
  <si>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</si>
  <si>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</si>
  <si>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</si>
  <si>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</si>
  <si>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</si>
  <si>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</si>
  <si>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</si>
  <si>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</si>
  <si>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</si>
  <si>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</si>
  <si>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</si>
  <si>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</si>
  <si>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</si>
  <si>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</si>
  <si>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</si>
  <si>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</si>
  <si>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</si>
  <si>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</si>
  <si>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</si>
  <si>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</si>
  <si>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</si>
  <si>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</si>
  <si>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</si>
  <si>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</si>
  <si>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</si>
  <si>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</si>
  <si>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</si>
  <si>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</si>
  <si>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</si>
  <si>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</si>
  <si>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</si>
  <si>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</si>
  <si>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</si>
  <si>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</si>
  <si>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</si>
  <si>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</si>
  <si>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</si>
  <si>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</si>
  <si>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</si>
  <si>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</si>
  <si>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</si>
  <si>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</si>
  <si>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</si>
  <si>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</si>
  <si>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</si>
  <si>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</si>
  <si>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</si>
  <si>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</si>
  <si>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</si>
  <si>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</si>
  <si>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</si>
  <si>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</si>
  <si>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</si>
  <si>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</si>
  <si>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</si>
  <si>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</si>
  <si>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</si>
  <si>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</si>
  <si>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</si>
  <si>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</si>
  <si>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</si>
  <si>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</si>
  <si>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</si>
  <si>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</si>
  <si>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</si>
  <si>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</si>
  <si>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</si>
  <si>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</si>
  <si>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</si>
  <si>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</si>
  <si>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</si>
  <si>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</si>
  <si>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</si>
  <si>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</si>
  <si>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</si>
  <si>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</si>
  <si>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</si>
  <si>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</si>
  <si>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</si>
  <si>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</si>
  <si>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</si>
  <si>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</si>
  <si>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</si>
  <si>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</si>
  <si>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</si>
  <si>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</si>
  <si>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</si>
  <si>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</si>
  <si>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</si>
  <si>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</si>
  <si>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</si>
  <si>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</si>
  <si>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</si>
  <si>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</si>
  <si>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</si>
  <si>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</si>
  <si>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</si>
  <si>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</si>
  <si>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</si>
  <si>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</si>
  <si>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</si>
  <si>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</si>
  <si>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</si>
  <si>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</si>
  <si>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</si>
  <si>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</si>
  <si>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</si>
  <si>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</si>
  <si>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</si>
  <si>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</si>
  <si>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</si>
  <si>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</si>
  <si>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</si>
  <si>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</si>
  <si>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</si>
  <si>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</si>
  <si>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</si>
  <si>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</si>
  <si>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</si>
  <si>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</si>
  <si>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</si>
  <si>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</si>
  <si>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</si>
  <si>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</si>
  <si>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</si>
  <si>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</si>
  <si>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</si>
  <si>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</si>
  <si>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</si>
  <si>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</si>
  <si>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</si>
  <si>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</si>
  <si>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</si>
  <si>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</si>
  <si>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</si>
  <si>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</si>
  <si>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</si>
  <si>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</si>
  <si>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</si>
  <si>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</si>
  <si>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</si>
  <si>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</si>
  <si>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</si>
  <si>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</si>
  <si>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</si>
  <si>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</si>
  <si>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</si>
  <si>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</si>
  <si>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</si>
  <si>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</si>
  <si>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</si>
  <si>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</si>
  <si>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</si>
  <si>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</si>
  <si>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</si>
  <si>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</si>
  <si>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</si>
  <si>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</si>
  <si>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</si>
  <si>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</si>
  <si>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</si>
  <si>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</si>
  <si>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</si>
  <si>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</si>
  <si>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</si>
  <si>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</si>
  <si>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</si>
  <si>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</si>
  <si>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</si>
  <si>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</si>
  <si>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</si>
  <si>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</si>
  <si>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</si>
  <si>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</si>
  <si>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</si>
  <si>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</si>
  <si>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</si>
  <si>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</si>
  <si>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</si>
  <si>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</si>
  <si>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</si>
  <si>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</si>
  <si>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</si>
  <si>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</si>
  <si>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</si>
  <si>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</si>
  <si>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</si>
  <si>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</si>
  <si>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</si>
  <si>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</si>
  <si>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</si>
  <si>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</si>
  <si>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</si>
  <si>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</si>
  <si>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</si>
  <si>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</si>
  <si>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</si>
  <si>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</si>
  <si>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</si>
  <si>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</si>
  <si>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</si>
  <si>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</si>
  <si>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</si>
  <si>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</si>
  <si>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</si>
  <si>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</si>
  <si>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</si>
  <si>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</si>
  <si>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</si>
  <si>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</si>
  <si>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</si>
  <si>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</si>
  <si>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</si>
  <si>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</si>
  <si>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</si>
  <si>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</si>
  <si>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</si>
  <si>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</si>
  <si>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</si>
  <si>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</si>
  <si>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</si>
  <si>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</si>
  <si>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</si>
  <si>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</si>
  <si>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</si>
  <si>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</si>
  <si>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</si>
  <si>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</si>
  <si>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</si>
  <si>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</si>
  <si>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</si>
  <si>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</si>
  <si>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</si>
  <si>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</si>
  <si>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</si>
  <si>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</si>
  <si>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</si>
  <si>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</si>
  <si>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</si>
  <si>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</si>
  <si>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</si>
  <si>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</si>
  <si>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</si>
  <si>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</si>
  <si>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</si>
  <si>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</si>
  <si>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</si>
  <si>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</si>
  <si>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</si>
  <si>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</si>
  <si>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</si>
  <si>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</si>
  <si>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</si>
  <si>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</si>
  <si>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</si>
  <si>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</si>
  <si>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</si>
  <si>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</si>
  <si>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</si>
  <si>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</si>
  <si>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</si>
  <si>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</si>
  <si>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</si>
  <si>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</si>
  <si>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</si>
  <si>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</si>
  <si>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</si>
  <si>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</si>
  <si>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</si>
  <si>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</si>
  <si>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</si>
  <si>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</si>
  <si>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</si>
  <si>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</si>
  <si>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</si>
  <si>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</si>
  <si>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</si>
  <si>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</si>
  <si>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</si>
  <si>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</si>
  <si>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</si>
  <si>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</si>
  <si>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</si>
  <si>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</si>
  <si>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</si>
  <si>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</si>
  <si>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</si>
  <si>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</si>
  <si>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</si>
  <si>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</si>
  <si>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</si>
  <si>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</si>
  <si>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</si>
  <si>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</si>
  <si>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</si>
  <si>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</si>
  <si>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</si>
  <si>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</si>
  <si>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</si>
  <si>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</si>
  <si>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</si>
  <si>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</si>
  <si>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</si>
  <si>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</si>
  <si>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</si>
  <si>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</si>
  <si>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</si>
  <si>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</si>
  <si>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</si>
  <si>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</si>
  <si>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</si>
  <si>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</si>
  <si>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</si>
  <si>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</si>
  <si>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</si>
  <si>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</si>
  <si>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</si>
  <si>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</si>
  <si>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</si>
  <si>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</si>
  <si>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</si>
  <si>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</si>
  <si>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</si>
  <si>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</si>
  <si>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</si>
  <si>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</si>
  <si>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</si>
  <si>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</si>
  <si>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</si>
  <si>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</si>
  <si>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</si>
  <si>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</si>
  <si>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</si>
  <si>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</si>
  <si>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</si>
  <si>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</si>
  <si>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</si>
  <si>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</si>
  <si>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</si>
  <si>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</si>
  <si>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</si>
  <si>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</si>
  <si>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</si>
  <si>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</si>
  <si>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</si>
  <si>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</si>
  <si>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</si>
  <si>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</si>
  <si>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</si>
  <si>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</si>
  <si>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</si>
  <si>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</si>
  <si>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</si>
  <si>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</si>
  <si>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</si>
  <si>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</si>
  <si>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</si>
  <si>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</si>
  <si>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</si>
  <si>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</si>
  <si>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</si>
  <si>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</si>
  <si>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</si>
  <si>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</si>
  <si>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</si>
  <si>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</si>
  <si>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</si>
  <si>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</si>
  <si>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</si>
  <si>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</si>
  <si>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</si>
  <si>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</si>
  <si>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</si>
  <si>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</si>
  <si>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</si>
  <si>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</si>
  <si>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</si>
  <si>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</si>
  <si>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</si>
  <si>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</si>
  <si>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</si>
  <si>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</si>
  <si>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</si>
  <si>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</si>
  <si>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</si>
  <si>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</si>
  <si>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</si>
  <si>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</si>
  <si>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</si>
  <si>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</si>
  <si>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</si>
  <si>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</si>
  <si>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</si>
  <si>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</si>
  <si>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</si>
  <si>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</si>
  <si>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</si>
  <si>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</si>
  <si>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</si>
  <si>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</si>
  <si>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</si>
  <si>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</si>
  <si>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</si>
  <si>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</si>
  <si>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</si>
  <si>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</si>
  <si>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</si>
  <si>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</si>
  <si>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</si>
  <si>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</si>
  <si>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</si>
  <si>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</si>
  <si>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</si>
  <si>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</si>
  <si>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</si>
  <si>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</si>
  <si>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</si>
  <si>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</si>
  <si>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</si>
  <si>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</si>
  <si>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</si>
  <si>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</si>
  <si>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</si>
  <si>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</si>
  <si>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</si>
  <si>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</si>
  <si>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</si>
  <si>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</si>
  <si>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</si>
  <si>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</si>
  <si>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</si>
  <si>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</si>
  <si>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</si>
  <si>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</si>
  <si>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</si>
  <si>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</si>
  <si>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</si>
  <si>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</si>
  <si>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</si>
  <si>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</si>
  <si>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</si>
  <si>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</si>
  <si>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</si>
  <si>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</si>
  <si>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</si>
  <si>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</si>
  <si>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</si>
  <si>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</si>
  <si>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</si>
  <si>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</si>
  <si>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</si>
  <si>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</si>
  <si>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</si>
  <si>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</si>
  <si>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</si>
  <si>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</si>
  <si>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</si>
  <si>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</si>
  <si>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</si>
  <si>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</si>
  <si>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</si>
  <si>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</si>
  <si>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</si>
  <si>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</si>
  <si>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</si>
  <si>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</si>
  <si>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</si>
  <si>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</si>
  <si>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</si>
  <si>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</si>
  <si>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</si>
  <si>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</si>
  <si>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</si>
  <si>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</si>
  <si>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</si>
  <si>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</si>
  <si>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</si>
  <si>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</si>
  <si>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</si>
  <si>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</si>
  <si>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</si>
  <si>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</si>
  <si>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</si>
  <si>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</si>
  <si>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</si>
  <si>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</si>
  <si>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</si>
  <si>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</si>
  <si>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</si>
  <si>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</si>
  <si>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</si>
  <si>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</si>
  <si>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</si>
  <si>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</si>
  <si>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</si>
  <si>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</si>
  <si>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</si>
  <si>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</si>
  <si>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</si>
  <si>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</si>
  <si>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</si>
  <si>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</si>
  <si>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</si>
  <si>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</si>
  <si>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</si>
  <si>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</si>
  <si>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</si>
  <si>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</si>
  <si>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</si>
  <si>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</si>
  <si>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</si>
  <si>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</si>
  <si>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</si>
  <si>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</si>
  <si>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</si>
  <si>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</si>
  <si>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</si>
  <si>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</si>
  <si>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</si>
  <si>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</si>
  <si>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</si>
  <si>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</si>
  <si>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</si>
  <si>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</si>
  <si>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</si>
  <si>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</si>
  <si>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</si>
  <si>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</si>
  <si>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</si>
  <si>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</si>
  <si>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</si>
  <si>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</si>
  <si>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</si>
  <si>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</si>
  <si>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</si>
  <si>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</si>
  <si>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</si>
  <si>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</si>
  <si>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</si>
  <si>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</si>
  <si>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</si>
  <si>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</si>
  <si>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</si>
  <si>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</si>
  <si>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</si>
  <si>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</si>
  <si>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</si>
  <si>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</si>
  <si>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</si>
  <si>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</si>
  <si>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</si>
  <si>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</si>
  <si>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</si>
  <si>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</si>
  <si>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</si>
  <si>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</si>
  <si>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</si>
  <si>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</si>
  <si>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</si>
  <si>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</si>
  <si>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</si>
  <si>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</si>
  <si>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</si>
  <si>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</si>
  <si>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</si>
  <si>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</si>
  <si>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</si>
  <si>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</si>
  <si>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</si>
  <si>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</si>
  <si>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</si>
  <si>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</si>
  <si>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</si>
  <si>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</si>
  <si>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</si>
  <si>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</si>
  <si>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</si>
  <si>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</si>
  <si>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</si>
  <si>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</si>
  <si>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</si>
  <si>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</si>
  <si>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</si>
  <si>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</si>
  <si>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</si>
  <si>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</si>
  <si>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</si>
  <si>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</si>
  <si>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</si>
  <si>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</si>
  <si>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</si>
  <si>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</si>
  <si>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</si>
  <si>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</si>
  <si>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</si>
  <si>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</si>
  <si>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</si>
  <si>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</si>
  <si>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</si>
  <si>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</si>
  <si>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</si>
  <si>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</si>
  <si>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</si>
  <si>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</si>
  <si>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</si>
  <si>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</si>
  <si>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</si>
  <si>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</si>
  <si>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</si>
  <si>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</si>
  <si>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</si>
  <si>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</si>
  <si>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</si>
  <si>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</si>
  <si>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</si>
  <si>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</si>
  <si>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</si>
  <si>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</si>
  <si>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</si>
  <si>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</si>
  <si>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</si>
  <si>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</si>
  <si>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</si>
  <si>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</si>
  <si>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</si>
  <si>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</si>
  <si>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</si>
  <si>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</si>
  <si>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</si>
  <si>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</si>
  <si>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</si>
  <si>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</si>
  <si>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</si>
  <si>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</si>
  <si>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</si>
  <si>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</si>
  <si>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</si>
  <si>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</si>
  <si>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</si>
  <si>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</si>
  <si>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</si>
  <si>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</si>
  <si>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</si>
  <si>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</si>
  <si>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</si>
  <si>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</si>
  <si>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</si>
  <si>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</si>
  <si>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</si>
  <si>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</si>
  <si>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</si>
  <si>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</si>
  <si>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</si>
  <si>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</si>
  <si>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</si>
  <si>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</si>
  <si>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</si>
  <si>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</si>
  <si>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</si>
  <si>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</si>
  <si>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</si>
  <si>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</si>
  <si>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</si>
  <si>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</si>
  <si>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</si>
  <si>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</si>
  <si>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</si>
  <si>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</si>
  <si>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</si>
  <si>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</si>
  <si>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</si>
  <si>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</si>
  <si>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</si>
  <si>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</si>
  <si>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</si>
  <si>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</si>
  <si>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</si>
  <si>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</si>
  <si>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</si>
  <si>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</si>
  <si>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</si>
  <si>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</si>
  <si>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</si>
  <si>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</si>
  <si>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</si>
  <si>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</si>
  <si>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</si>
  <si>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</si>
  <si>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</si>
  <si>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</si>
  <si>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</si>
  <si>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</si>
  <si>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</si>
  <si>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</si>
  <si>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</si>
  <si>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</si>
  <si>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</si>
  <si>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</si>
  <si>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</si>
  <si>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</si>
  <si>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</si>
  <si>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</si>
  <si>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</si>
  <si>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</si>
  <si>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</si>
  <si>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</si>
  <si>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</si>
  <si>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</si>
  <si>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</si>
  <si>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</si>
  <si>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</si>
  <si>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</si>
  <si>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</si>
  <si>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</si>
  <si>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</si>
  <si>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</si>
  <si>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</si>
  <si>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</si>
  <si>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</si>
  <si>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</si>
  <si>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</si>
  <si>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</si>
  <si>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</si>
  <si>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</si>
  <si>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</si>
  <si>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</si>
  <si>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</si>
  <si>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</si>
  <si>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</si>
  <si>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</si>
  <si>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</si>
  <si>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</si>
  <si>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</si>
  <si>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</si>
  <si>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</si>
  <si>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</si>
  <si>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</si>
  <si>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</si>
  <si>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</si>
  <si>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</si>
  <si>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</si>
  <si>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</si>
  <si>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</si>
  <si>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</si>
  <si>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</si>
  <si>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</si>
  <si>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</si>
  <si>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</si>
  <si>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</si>
  <si>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</si>
  <si>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</si>
  <si>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</si>
  <si>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</si>
  <si>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</si>
  <si>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</si>
  <si>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</si>
  <si>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</si>
  <si>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</si>
  <si>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</si>
  <si>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</si>
  <si>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</si>
  <si>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</si>
  <si>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</si>
  <si>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</si>
  <si>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</si>
  <si>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</si>
  <si>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</si>
  <si>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</si>
  <si>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</si>
  <si>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</si>
  <si>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</si>
  <si>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</si>
  <si>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</si>
  <si>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</si>
  <si>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</si>
  <si>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</si>
  <si>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</si>
  <si>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</si>
  <si>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</si>
  <si>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</si>
  <si>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</si>
  <si>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</si>
  <si>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</si>
  <si>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</si>
  <si>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</si>
  <si>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</si>
  <si>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</si>
  <si>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</si>
  <si>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</si>
  <si>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</si>
  <si>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</si>
  <si>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</si>
  <si>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</si>
  <si>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</si>
  <si>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</si>
  <si>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</si>
  <si>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</si>
  <si>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</si>
  <si>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</si>
  <si>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</si>
  <si>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</si>
  <si>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</si>
  <si>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</si>
  <si>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</si>
  <si>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</si>
  <si>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</si>
  <si>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</si>
  <si>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</si>
  <si>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</si>
  <si>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</si>
  <si>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</si>
  <si>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</si>
  <si>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</si>
  <si>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</si>
  <si>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</si>
  <si>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</si>
  <si>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</si>
  <si>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</si>
  <si>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</si>
  <si>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</si>
  <si>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</si>
  <si>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</si>
  <si>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</si>
  <si>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</si>
  <si>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</si>
  <si>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</si>
  <si>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</si>
  <si>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</si>
  <si>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</si>
  <si>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</si>
  <si>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</si>
  <si>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</si>
  <si>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</si>
  <si>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</si>
  <si>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</si>
  <si>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</si>
  <si>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</si>
  <si>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</si>
  <si>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</si>
  <si>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</si>
  <si>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</si>
  <si>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</si>
  <si>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</si>
  <si>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</si>
  <si>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</si>
  <si>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</si>
  <si>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</si>
  <si>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</si>
  <si>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</si>
  <si>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</si>
  <si>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</si>
  <si>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</si>
  <si>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</si>
  <si>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</si>
  <si>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</si>
  <si>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</si>
  <si>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</si>
  <si>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</si>
  <si>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</si>
  <si>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</si>
  <si>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</si>
  <si>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</si>
  <si>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</si>
  <si>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</si>
  <si>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</si>
  <si>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</si>
  <si>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</si>
  <si>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</si>
  <si>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</si>
  <si>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</si>
  <si>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</si>
  <si>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</si>
  <si>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</si>
  <si>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</si>
  <si>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</si>
  <si>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</si>
  <si>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</si>
  <si>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</si>
  <si>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</si>
  <si>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</si>
  <si>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</si>
  <si>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</si>
  <si>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</si>
  <si>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</si>
  <si>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</si>
  <si>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</si>
  <si>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</si>
  <si>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</si>
  <si>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</si>
  <si>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</si>
  <si>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</si>
  <si>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</si>
  <si>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</si>
  <si>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</si>
  <si>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</si>
  <si>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</si>
  <si>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</si>
  <si>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</si>
  <si>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</si>
  <si>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</si>
  <si>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</si>
  <si>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</si>
  <si>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</si>
  <si>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</si>
  <si>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</si>
  <si>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</si>
  <si>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</si>
  <si>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</si>
  <si>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</si>
  <si>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</si>
  <si>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</si>
  <si>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</si>
  <si>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</si>
  <si>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</si>
  <si>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</si>
  <si>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</si>
  <si>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</si>
  <si>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</si>
  <si>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</si>
  <si>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</si>
  <si>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</si>
  <si>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</si>
  <si>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</si>
  <si>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</si>
  <si>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</si>
  <si>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</si>
  <si>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</si>
  <si>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</si>
  <si>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</si>
  <si>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</si>
  <si>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</si>
  <si>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</si>
  <si>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</si>
  <si>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</si>
  <si>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</si>
  <si>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</si>
  <si>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</si>
  <si>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</si>
  <si>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</si>
  <si>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</si>
  <si>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</si>
  <si>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</si>
  <si>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</si>
  <si>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</si>
  <si>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</si>
  <si>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</si>
  <si>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</si>
  <si>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</si>
  <si>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</si>
  <si>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</si>
  <si>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</si>
  <si>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</si>
  <si>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</si>
  <si>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</si>
  <si>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</si>
  <si>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</si>
  <si>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</si>
  <si>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</si>
  <si>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</si>
  <si>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</si>
  <si>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</si>
  <si>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</si>
  <si>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</si>
  <si>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</si>
  <si>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</si>
  <si>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</si>
  <si>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</si>
  <si>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</si>
  <si>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</si>
  <si>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</si>
  <si>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</si>
  <si>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</si>
  <si>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</si>
  <si>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</si>
  <si>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</si>
  <si>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</si>
  <si>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</si>
  <si>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</si>
  <si>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</si>
  <si>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</si>
  <si>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</si>
  <si>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</si>
  <si>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</si>
  <si>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</si>
  <si>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</si>
  <si>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</si>
  <si>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</si>
  <si>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</si>
  <si>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</si>
  <si>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</si>
  <si>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</si>
  <si>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</si>
  <si>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</si>
  <si>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</si>
  <si>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</si>
  <si>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</si>
  <si>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</si>
  <si>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</si>
  <si>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</si>
  <si>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</si>
  <si>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</si>
  <si>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</si>
  <si>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</si>
  <si>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</si>
  <si>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</si>
  <si>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</si>
  <si>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</si>
  <si>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</si>
  <si>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</si>
  <si>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</si>
  <si>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</si>
  <si>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</si>
  <si>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</si>
  <si>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</si>
  <si>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</si>
  <si>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</si>
  <si>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</si>
  <si>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</si>
  <si>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</si>
  <si>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</si>
  <si>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</si>
  <si>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</si>
  <si>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</si>
  <si>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</si>
  <si>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</si>
  <si>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</si>
  <si>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</si>
  <si>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</si>
  <si>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</si>
  <si>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</si>
  <si>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</si>
  <si>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</si>
  <si>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</si>
  <si>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</si>
  <si>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</si>
  <si>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</si>
  <si>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</si>
  <si>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</si>
  <si>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</si>
  <si>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</si>
  <si>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</si>
  <si>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</si>
  <si>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</si>
  <si>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</si>
  <si>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</si>
  <si>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</si>
  <si>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</si>
  <si>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</si>
  <si>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</si>
  <si>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</si>
  <si>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</si>
  <si>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</si>
  <si>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</si>
  <si>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</si>
  <si>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</si>
  <si>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</si>
  <si>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</si>
  <si>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</si>
  <si>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</si>
  <si>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</si>
  <si>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</si>
  <si>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</si>
  <si>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</si>
  <si>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</si>
  <si>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</si>
  <si>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</si>
  <si>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</si>
  <si>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</si>
  <si>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</si>
  <si>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</si>
  <si>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</si>
  <si>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</si>
  <si>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</si>
  <si>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</si>
  <si>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</si>
  <si>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</si>
  <si>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</si>
  <si>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</si>
  <si>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</si>
  <si>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</si>
  <si>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</si>
  <si>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</si>
  <si>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</si>
  <si>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</si>
  <si>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</si>
  <si>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</si>
  <si>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</si>
  <si>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</si>
  <si>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</si>
  <si>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</si>
  <si>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</si>
  <si>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</si>
  <si>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</si>
  <si>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</si>
  <si>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</si>
  <si>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</si>
  <si>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</si>
  <si>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</si>
  <si>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</si>
  <si>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</si>
  <si>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</si>
  <si>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</si>
  <si>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</si>
  <si>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</si>
  <si>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</si>
  <si>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</si>
  <si>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</si>
  <si>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</si>
  <si>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</si>
  <si>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</si>
  <si>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</si>
  <si>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</si>
  <si>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</si>
  <si>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</si>
  <si>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</si>
  <si>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</si>
  <si>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</si>
  <si>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</si>
  <si>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</si>
  <si>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</si>
  <si>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</si>
  <si>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</si>
  <si>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</si>
  <si>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</si>
  <si>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</si>
  <si>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</si>
  <si>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</si>
  <si>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</si>
  <si>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</si>
  <si>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</si>
  <si>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</si>
  <si>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</si>
  <si>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</si>
  <si>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</si>
  <si>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</si>
  <si>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</si>
  <si>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</si>
  <si>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</si>
  <si>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</si>
  <si>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</si>
  <si>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</si>
  <si>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</si>
  <si>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</si>
  <si>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</si>
  <si>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</si>
  <si>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</si>
  <si>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</si>
  <si>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</si>
  <si>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</si>
  <si>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</si>
  <si>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</si>
  <si>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</si>
  <si>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</si>
  <si>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</si>
  <si>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</si>
  <si>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</si>
  <si>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</si>
  <si>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</si>
  <si>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</si>
  <si>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</si>
  <si>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</si>
  <si>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</si>
  <si>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</si>
  <si>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</si>
  <si>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</si>
  <si>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</si>
  <si>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</si>
  <si>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</si>
  <si>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</si>
  <si>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</si>
  <si>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</si>
  <si>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</si>
  <si>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</si>
  <si>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</si>
  <si>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</si>
  <si>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</si>
  <si>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</si>
  <si>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</si>
  <si>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</si>
  <si>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</si>
  <si>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</si>
  <si>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</si>
  <si>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</si>
  <si>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</si>
  <si>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</si>
  <si>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</si>
  <si>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</si>
  <si>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</si>
  <si>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</si>
  <si>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</si>
  <si>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</si>
  <si>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</si>
  <si>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</si>
  <si>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</si>
  <si>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</si>
  <si>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</si>
  <si>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</si>
  <si>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</si>
  <si>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</si>
  <si>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</si>
  <si>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</si>
  <si>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</si>
  <si>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</si>
  <si>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</si>
  <si>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</si>
  <si>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</si>
  <si>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</si>
  <si>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</si>
  <si>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</si>
  <si>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</si>
  <si>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</si>
  <si>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</si>
  <si>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</si>
  <si>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</si>
  <si>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</si>
  <si>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</si>
  <si>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</si>
  <si>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</si>
  <si>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</si>
  <si>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</si>
  <si>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</si>
  <si>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</si>
  <si>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</si>
  <si>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</si>
  <si>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</si>
  <si>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</si>
  <si>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</si>
  <si>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</si>
  <si>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</si>
  <si>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</si>
  <si>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</si>
  <si>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</si>
  <si>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</si>
  <si>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</si>
  <si>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</si>
  <si>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</si>
  <si>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</si>
  <si>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</si>
  <si>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</si>
  <si>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</si>
  <si>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</si>
  <si>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</si>
  <si>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</si>
  <si>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</si>
  <si>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</si>
  <si>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</si>
  <si>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</si>
  <si>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</si>
  <si>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</si>
  <si>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</si>
  <si>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</si>
  <si>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</si>
  <si>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</si>
  <si>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</si>
  <si>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</si>
  <si>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</si>
  <si>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</si>
  <si>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</si>
  <si>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</si>
  <si>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</si>
  <si>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</si>
  <si>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</si>
  <si>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</si>
  <si>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</si>
  <si>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</si>
  <si>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</si>
  <si>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</si>
  <si>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</si>
  <si>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</si>
  <si>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</si>
  <si>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</si>
  <si>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</si>
  <si>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</si>
  <si>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</si>
  <si>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</si>
  <si>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</si>
  <si>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</si>
  <si>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</si>
  <si>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</si>
  <si>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</si>
  <si>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</si>
  <si>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</si>
  <si>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</si>
  <si>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</si>
  <si>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</si>
  <si>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</si>
  <si>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</si>
  <si>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</si>
  <si>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</si>
  <si>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</si>
  <si>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</si>
  <si>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</si>
  <si>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</si>
  <si>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</si>
  <si>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</si>
  <si>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</si>
  <si>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</si>
  <si>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</si>
  <si>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</si>
  <si>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</si>
  <si>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</si>
  <si>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</si>
  <si>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</si>
  <si>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</si>
  <si>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</si>
  <si>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</si>
  <si>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</si>
  <si>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</si>
  <si>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</si>
  <si>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</si>
  <si>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</si>
  <si>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</si>
  <si>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</si>
  <si>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</si>
  <si>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</si>
  <si>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</si>
  <si>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</si>
  <si>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</si>
  <si>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</si>
  <si>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</si>
  <si>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</si>
  <si>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</si>
  <si>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</si>
  <si>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</si>
  <si>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</si>
  <si>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</si>
  <si>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</si>
  <si>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</si>
  <si>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</si>
  <si>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</si>
  <si>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</si>
  <si>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</si>
  <si>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</si>
  <si>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</si>
  <si>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</si>
  <si>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</si>
  <si>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</si>
  <si>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</si>
  <si>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</si>
  <si>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</si>
  <si>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</si>
  <si>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</si>
  <si>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</si>
  <si>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</si>
  <si>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</si>
  <si>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</si>
  <si>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</si>
  <si>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</si>
  <si>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</si>
  <si>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</si>
  <si>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</si>
  <si>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</si>
  <si>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</si>
  <si>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</si>
  <si>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</si>
  <si>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</si>
  <si>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</si>
  <si>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</si>
  <si>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</si>
  <si>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</si>
  <si>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</si>
  <si>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</si>
  <si>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</si>
  <si>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</si>
  <si>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</si>
  <si>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</si>
  <si>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</si>
  <si>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</si>
  <si>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</si>
  <si>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</si>
  <si>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</si>
  <si>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</si>
  <si>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</si>
  <si>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</si>
  <si>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</si>
  <si>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</si>
  <si>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</si>
  <si>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</si>
  <si>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</si>
  <si>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</si>
  <si>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</si>
  <si>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</si>
  <si>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</si>
  <si>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</si>
  <si>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</si>
  <si>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</si>
  <si>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</si>
  <si>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</si>
  <si>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</si>
  <si>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</si>
  <si>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</si>
  <si>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</si>
  <si>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</si>
  <si>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</si>
  <si>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</si>
  <si>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</si>
  <si>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</si>
  <si>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</si>
  <si>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</si>
  <si>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</si>
  <si>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</si>
  <si>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</si>
  <si>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</si>
  <si>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</si>
  <si>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</si>
  <si>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</si>
  <si>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</si>
  <si>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</si>
  <si>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</si>
  <si>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</si>
  <si>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</si>
  <si>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</si>
  <si>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</si>
  <si>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</si>
  <si>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</si>
  <si>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</si>
  <si>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</si>
  <si>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</si>
  <si>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</si>
  <si>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</si>
  <si>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</si>
  <si>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</si>
  <si>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</si>
  <si>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</si>
  <si>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</si>
  <si>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</si>
  <si>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</si>
  <si>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</si>
  <si>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</si>
  <si>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</si>
  <si>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</si>
  <si>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</si>
  <si>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</si>
  <si>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</si>
  <si>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</si>
  <si>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</si>
  <si>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</si>
  <si>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</si>
  <si>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</si>
  <si>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</si>
  <si>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</si>
  <si>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</si>
  <si>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</si>
  <si>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</si>
  <si>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</si>
  <si>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</si>
  <si>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</si>
  <si>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</si>
  <si>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</si>
  <si>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</si>
  <si>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</si>
  <si>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</si>
  <si>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</si>
  <si>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</si>
  <si>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</si>
  <si>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</si>
  <si>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</si>
  <si>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</si>
  <si>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</si>
  <si>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</si>
  <si>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</si>
  <si>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</si>
  <si>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</si>
  <si>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</si>
  <si>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</si>
  <si>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</si>
  <si>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</si>
  <si>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</si>
  <si>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</si>
  <si>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</si>
  <si>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</si>
  <si>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</si>
  <si>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</si>
  <si>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</si>
  <si>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</si>
  <si>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</si>
  <si>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</si>
  <si>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</si>
  <si>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</si>
  <si>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</si>
  <si>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</si>
  <si>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</si>
  <si>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</si>
  <si>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</si>
  <si>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</si>
  <si>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</si>
  <si>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</si>
  <si>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</si>
  <si>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</si>
  <si>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</si>
  <si>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</si>
  <si>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</si>
  <si>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</si>
  <si>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</si>
  <si>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</si>
  <si>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</si>
  <si>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</si>
  <si>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</si>
  <si>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</si>
  <si>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</si>
  <si>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</si>
  <si>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</si>
  <si>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</si>
  <si>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</si>
  <si>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</si>
  <si>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</si>
  <si>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</si>
  <si>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</si>
  <si>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</si>
  <si>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</si>
  <si>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</si>
  <si>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</si>
  <si>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</si>
  <si>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</si>
  <si>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</si>
  <si>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</si>
  <si>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</si>
  <si>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</si>
  <si>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</si>
  <si>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</si>
  <si>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</si>
  <si>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</si>
  <si>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</si>
  <si>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</si>
  <si>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</si>
  <si>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</si>
  <si>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</si>
  <si>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</si>
  <si>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</si>
  <si>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</si>
  <si>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</si>
  <si>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</si>
  <si>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</si>
  <si>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</si>
  <si>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</si>
  <si>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</si>
  <si>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</si>
  <si>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</si>
  <si>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</si>
  <si>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</si>
  <si>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</si>
  <si>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</si>
  <si>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</si>
  <si>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</si>
  <si>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</si>
  <si>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</si>
  <si>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</si>
  <si>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</si>
  <si>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</si>
  <si>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</si>
  <si>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</si>
  <si>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</si>
  <si>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</si>
  <si>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</si>
  <si>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</si>
  <si>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</si>
  <si>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</si>
  <si>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</si>
  <si>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</si>
  <si>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</si>
  <si>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</si>
  <si>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</si>
  <si>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</si>
  <si>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</si>
  <si>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</si>
  <si>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</si>
  <si>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</si>
  <si>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</si>
  <si>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</si>
  <si>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</si>
  <si>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</si>
  <si>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</si>
  <si>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</si>
  <si>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</si>
  <si>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</si>
  <si>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</si>
  <si>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</si>
  <si>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</si>
  <si>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</si>
  <si>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</si>
  <si>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</si>
  <si>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</si>
  <si>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</si>
  <si>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</si>
  <si>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</si>
  <si>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</si>
  <si>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</si>
  <si>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</si>
  <si>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</si>
  <si>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</si>
  <si>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</si>
  <si>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</si>
  <si>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</si>
  <si>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</si>
  <si>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</si>
  <si>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</si>
  <si>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</si>
  <si>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</si>
  <si>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</si>
  <si>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</si>
  <si>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</si>
  <si>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</si>
  <si>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</si>
  <si>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</si>
  <si>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</si>
  <si>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</si>
  <si>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</si>
  <si>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</si>
  <si>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</si>
  <si>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</si>
  <si>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</si>
  <si>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</si>
  <si>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</si>
  <si>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</si>
  <si>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</si>
  <si>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</si>
  <si>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</si>
  <si>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</si>
  <si>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</si>
  <si>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</si>
  <si>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</si>
  <si>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</si>
  <si>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</si>
  <si>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</si>
  <si>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</si>
  <si>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</si>
  <si>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</si>
  <si>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</si>
  <si>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</si>
  <si>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</si>
  <si>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</si>
  <si>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</si>
  <si>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</si>
  <si>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</si>
  <si>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</si>
  <si>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</si>
  <si>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</si>
  <si>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</si>
  <si>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</si>
  <si>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</si>
  <si>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</si>
  <si>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</si>
  <si>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</si>
  <si>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</si>
  <si>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</si>
  <si>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</si>
  <si>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</si>
  <si>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</si>
  <si>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</si>
  <si>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</si>
  <si>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</si>
  <si>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</si>
  <si>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</si>
  <si>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</si>
  <si>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</si>
  <si>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</si>
  <si>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</si>
  <si>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</si>
  <si>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</si>
  <si>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</si>
  <si>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</si>
  <si>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</si>
  <si>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</si>
  <si>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</si>
  <si>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</si>
  <si>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</si>
  <si>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</si>
  <si>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</si>
  <si>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</si>
  <si>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</si>
  <si>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</si>
  <si>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</si>
  <si>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</si>
  <si>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</si>
  <si>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</si>
  <si>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</si>
  <si>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</si>
  <si>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</si>
  <si>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</si>
  <si>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</si>
  <si>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</si>
  <si>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</si>
  <si>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</si>
  <si>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</si>
  <si>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</si>
  <si>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</si>
  <si>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</si>
  <si>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</si>
  <si>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</si>
  <si>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</si>
  <si>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</si>
  <si>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</si>
  <si>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</si>
  <si>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</si>
  <si>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</si>
  <si>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</si>
  <si>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</si>
  <si>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</si>
  <si>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</si>
  <si>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</si>
  <si>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</si>
  <si>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</si>
  <si>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</si>
  <si>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</si>
  <si>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</si>
  <si>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</si>
  <si>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</si>
  <si>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</si>
  <si>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</si>
  <si>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</si>
  <si>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</si>
  <si>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</si>
  <si>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</si>
  <si>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</si>
  <si>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</si>
  <si>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</si>
  <si>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</si>
  <si>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</si>
  <si>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</si>
  <si>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</si>
  <si>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</si>
  <si>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</si>
  <si>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</si>
  <si>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</si>
  <si>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</si>
  <si>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</si>
  <si>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</si>
  <si>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</si>
  <si>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</si>
  <si>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</si>
  <si>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</si>
  <si>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</si>
  <si>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</si>
  <si>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</si>
  <si>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</si>
  <si>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</si>
  <si>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</si>
  <si>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</si>
  <si>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</si>
  <si>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</si>
  <si>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</si>
  <si>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</si>
  <si>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</si>
  <si>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</si>
  <si>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</si>
  <si>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</si>
  <si>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</si>
  <si>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</si>
  <si>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</si>
  <si>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</si>
  <si>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</si>
  <si>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</si>
  <si>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</si>
  <si>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</si>
  <si>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</si>
  <si>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</si>
  <si>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</si>
  <si>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</si>
  <si>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</si>
  <si>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</si>
  <si>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</si>
  <si>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</si>
  <si>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</si>
  <si>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</si>
  <si>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</si>
  <si>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</si>
  <si>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</si>
  <si>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</si>
  <si>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</si>
  <si>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</si>
  <si>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</si>
  <si>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</si>
  <si>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</si>
  <si>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</si>
  <si>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</si>
  <si>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</si>
  <si>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</si>
  <si>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</si>
  <si>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</si>
  <si>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</si>
  <si>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</si>
  <si>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</si>
  <si>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</si>
  <si>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</si>
  <si>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</si>
  <si>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</si>
  <si>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</si>
  <si>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</si>
  <si>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</si>
  <si>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</si>
  <si>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</si>
  <si>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</si>
  <si>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</si>
  <si>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</si>
  <si>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</si>
  <si>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</si>
  <si>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</si>
  <si>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</si>
  <si>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</si>
  <si>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</si>
  <si>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</si>
  <si>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</si>
  <si>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</si>
  <si>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</si>
  <si>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</si>
  <si>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</si>
  <si>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</si>
  <si>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</si>
  <si>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</si>
  <si>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</si>
  <si>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</si>
  <si>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</si>
  <si>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</si>
  <si>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</si>
  <si>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</si>
  <si>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</si>
  <si>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</si>
  <si>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</si>
  <si>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</si>
  <si>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</si>
  <si>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</si>
  <si>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</si>
  <si>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</si>
  <si>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</si>
  <si>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</si>
  <si>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</si>
  <si>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</si>
  <si>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</si>
  <si>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</si>
  <si>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</si>
  <si>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</si>
  <si>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</si>
  <si>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</si>
  <si>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</si>
  <si>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</si>
  <si>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</si>
  <si>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</si>
  <si>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</si>
  <si>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</si>
  <si>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</si>
  <si>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</si>
  <si>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</si>
  <si>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</si>
  <si>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</si>
  <si>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</si>
  <si>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</si>
  <si>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</si>
  <si>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</si>
  <si>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</si>
  <si>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</si>
  <si>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</si>
  <si>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</si>
  <si>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</si>
  <si>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</si>
  <si>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</si>
  <si>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</si>
  <si>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</si>
  <si>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</si>
  <si>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</si>
  <si>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</si>
  <si>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</si>
  <si>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</si>
  <si>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</si>
  <si>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</si>
  <si>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</si>
  <si>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</si>
  <si>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</si>
  <si>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</si>
  <si>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</si>
  <si>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</si>
  <si>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</si>
  <si>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</si>
  <si>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</si>
  <si>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</si>
  <si>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</si>
  <si>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</si>
  <si>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</si>
  <si>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</si>
  <si>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</si>
  <si>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</si>
  <si>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</si>
  <si>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</si>
  <si>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</si>
  <si>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</si>
  <si>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</si>
  <si>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</si>
  <si>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</si>
  <si>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</si>
  <si>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</si>
  <si>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</si>
  <si>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</si>
  <si>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</si>
  <si>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</si>
  <si>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</si>
  <si>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</si>
  <si>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</si>
  <si>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</si>
  <si>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</si>
  <si>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</si>
  <si>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</si>
  <si>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</si>
  <si>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</si>
  <si>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</si>
  <si>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</si>
  <si>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</si>
  <si>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</si>
  <si>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</si>
  <si>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</si>
  <si>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</si>
  <si>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</si>
  <si>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</si>
  <si>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</si>
  <si>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</si>
  <si>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</si>
  <si>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</si>
  <si>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</si>
  <si>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</si>
  <si>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</si>
  <si>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</si>
  <si>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</si>
  <si>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</si>
  <si>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</si>
  <si>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</si>
  <si>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</si>
  <si>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</si>
  <si>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</si>
  <si>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</si>
  <si>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</si>
  <si>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</si>
  <si>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</si>
  <si>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</si>
  <si>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</si>
  <si>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</si>
  <si>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</si>
  <si>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</si>
  <si>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</si>
  <si>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</si>
  <si>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</si>
  <si>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</si>
  <si>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</si>
  <si>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</si>
  <si>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</si>
  <si>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</si>
  <si>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</si>
  <si>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</si>
  <si>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</si>
  <si>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</si>
  <si>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</si>
  <si>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</si>
  <si>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</si>
  <si>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</si>
  <si>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</si>
  <si>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</si>
  <si>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</si>
  <si>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</si>
  <si>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</si>
  <si>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</si>
  <si>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</si>
  <si>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</si>
  <si>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</si>
  <si>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</si>
  <si>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</si>
  <si>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</si>
  <si>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</si>
  <si>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</si>
  <si>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</si>
  <si>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</si>
  <si>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</si>
  <si>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</si>
  <si>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</si>
  <si>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</si>
  <si>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</si>
  <si>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</si>
  <si>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</si>
  <si>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</si>
  <si>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</si>
  <si>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</si>
  <si>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</si>
  <si>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</si>
  <si>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</si>
  <si>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</si>
  <si>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</si>
  <si>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</si>
  <si>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</si>
  <si>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</si>
  <si>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</si>
  <si>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</si>
  <si>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</si>
  <si>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</si>
  <si>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</si>
  <si>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</si>
  <si>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</si>
  <si>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</si>
  <si>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</si>
  <si>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</si>
  <si>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</si>
  <si>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</si>
  <si>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</si>
  <si>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</si>
  <si>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</si>
  <si>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</si>
  <si>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</si>
  <si>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</si>
  <si>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</si>
  <si>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</si>
  <si>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</si>
  <si>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</si>
  <si>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</si>
  <si>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</si>
  <si>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</si>
  <si>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</si>
  <si>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</si>
  <si>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</si>
  <si>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</si>
  <si>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</si>
  <si>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</si>
  <si>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</si>
  <si>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</si>
  <si>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</si>
  <si>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</si>
  <si>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</si>
  <si>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</si>
  <si>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</si>
  <si>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</si>
  <si>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</si>
  <si>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</si>
  <si>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</si>
  <si>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</si>
  <si>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</si>
  <si>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</si>
  <si>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</si>
  <si>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</si>
  <si>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</si>
  <si>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</si>
  <si>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</si>
  <si>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</si>
  <si>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</si>
  <si>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</si>
  <si>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</si>
  <si>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</si>
  <si>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</si>
  <si>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</si>
  <si>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</si>
  <si>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</si>
  <si>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</si>
  <si>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</si>
  <si>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</si>
  <si>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</si>
  <si>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</si>
  <si>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</si>
  <si>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</si>
  <si>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</si>
  <si>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</si>
  <si>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</si>
  <si>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</si>
  <si>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</si>
  <si>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</si>
  <si>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</si>
  <si>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</si>
  <si>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</si>
  <si>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</si>
  <si>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</si>
  <si>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</si>
  <si>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</si>
  <si>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</si>
  <si>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</si>
  <si>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</si>
  <si>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</si>
  <si>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</si>
  <si>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</si>
  <si>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</si>
  <si>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</si>
  <si>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</si>
  <si>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</si>
  <si>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</si>
  <si>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</si>
  <si>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</si>
  <si>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</si>
  <si>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</si>
  <si>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</si>
  <si>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</si>
  <si>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</si>
  <si>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</si>
  <si>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</si>
  <si>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</si>
  <si>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</si>
  <si>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</si>
  <si>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</si>
  <si>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</si>
  <si>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</si>
  <si>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</si>
  <si>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</si>
  <si>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</si>
  <si>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</si>
  <si>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</si>
  <si>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</si>
  <si>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</si>
  <si>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</si>
  <si>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</si>
  <si>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</si>
  <si>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</si>
  <si>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</si>
  <si>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</si>
  <si>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</si>
  <si>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</si>
  <si>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</si>
  <si>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</si>
  <si>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</si>
  <si>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</si>
  <si>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</si>
  <si>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</si>
  <si>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</si>
  <si>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</si>
  <si>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</si>
  <si>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</si>
  <si>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</si>
  <si>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</si>
  <si>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</si>
  <si>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</si>
  <si>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</si>
  <si>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</si>
  <si>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</si>
  <si>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</si>
  <si>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</si>
  <si>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</si>
  <si>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</si>
  <si>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</si>
  <si>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</si>
  <si>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</si>
  <si>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</si>
  <si>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</si>
  <si>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</si>
  <si>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</si>
  <si>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</si>
  <si>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</si>
  <si>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</si>
  <si>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</si>
  <si>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</si>
  <si>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</si>
  <si>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</si>
  <si>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</si>
  <si>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</si>
  <si>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</si>
  <si>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</si>
  <si>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</si>
  <si>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</si>
  <si>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</si>
  <si>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</si>
  <si>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</si>
  <si>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</si>
  <si>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</si>
  <si>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</si>
  <si>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</si>
  <si>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</si>
  <si>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</si>
  <si>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</si>
  <si>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</si>
  <si>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</si>
  <si>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</si>
  <si>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</si>
  <si>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</si>
  <si>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</si>
  <si>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</si>
  <si>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</si>
  <si>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</si>
  <si>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</si>
  <si>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</si>
  <si>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</si>
  <si>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</si>
  <si>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</si>
  <si>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</si>
  <si>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</si>
  <si>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</si>
  <si>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</si>
  <si>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</si>
  <si>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</si>
  <si>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</si>
  <si>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</si>
  <si>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</si>
  <si>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</si>
  <si>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</si>
  <si>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</si>
  <si>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</si>
  <si>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</si>
  <si>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</si>
  <si>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</si>
  <si>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</si>
  <si>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</si>
  <si>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</si>
  <si>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</si>
  <si>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</si>
  <si>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</si>
  <si>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</si>
  <si>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</si>
  <si>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</si>
  <si>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</si>
  <si>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</si>
  <si>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</si>
  <si>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</si>
  <si>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</si>
  <si>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</si>
  <si>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</si>
  <si>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</si>
  <si>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</si>
  <si>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</si>
  <si>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</si>
  <si>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</si>
  <si>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</si>
  <si>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</si>
  <si>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</si>
  <si>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</si>
  <si>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</si>
  <si>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</si>
  <si>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</si>
  <si>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</si>
  <si>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</si>
  <si>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</si>
  <si>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</si>
  <si>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</si>
  <si>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</si>
  <si>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</si>
  <si>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</si>
  <si>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</si>
  <si>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</si>
  <si>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</si>
  <si>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</si>
  <si>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</si>
  <si>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</si>
  <si>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</si>
  <si>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</si>
  <si>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</si>
  <si>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</si>
  <si>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</si>
  <si>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</si>
  <si>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</si>
  <si>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</si>
  <si>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</si>
  <si>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</si>
  <si>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</si>
  <si>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</si>
  <si>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</si>
  <si>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</si>
  <si>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</si>
  <si>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</si>
  <si>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</si>
  <si>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</si>
  <si>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</si>
  <si>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</si>
  <si>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</si>
  <si>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</si>
  <si>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</si>
  <si>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</si>
  <si>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</si>
  <si>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</si>
  <si>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</si>
  <si>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</si>
  <si>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</si>
  <si>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</si>
  <si>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</si>
  <si>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</si>
  <si>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</si>
  <si>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</si>
  <si>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</si>
  <si>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</si>
  <si>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</si>
  <si>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</si>
  <si>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</si>
  <si>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</si>
  <si>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</si>
  <si>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</si>
  <si>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</si>
  <si>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</si>
  <si>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</si>
  <si>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</si>
  <si>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</si>
  <si>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</si>
  <si>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</si>
  <si>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</si>
  <si>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</si>
  <si>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</si>
  <si>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</si>
  <si>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</si>
  <si>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</si>
  <si>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</si>
  <si>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</si>
  <si>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</si>
  <si>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</si>
  <si>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</si>
  <si>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</si>
  <si>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</si>
  <si>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</si>
  <si>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</si>
  <si>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</si>
  <si>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</si>
  <si>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</si>
  <si>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</si>
  <si>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</si>
  <si>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</si>
  <si>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</si>
  <si>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</si>
  <si>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</si>
  <si>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</si>
  <si>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</si>
  <si>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</si>
  <si>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</si>
  <si>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</si>
  <si>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</si>
  <si>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</si>
  <si>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</si>
  <si>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</si>
  <si>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</si>
  <si>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</si>
  <si>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</si>
  <si>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</si>
  <si>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</si>
  <si>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</si>
  <si>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</si>
  <si>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</si>
  <si>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</si>
  <si>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</si>
  <si>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</si>
  <si>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</si>
  <si>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</si>
  <si>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</si>
  <si>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</si>
  <si>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</si>
  <si>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</si>
  <si>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</si>
  <si>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</si>
  <si>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</si>
  <si>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</si>
  <si>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</si>
  <si>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</si>
  <si>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</si>
  <si>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</si>
  <si>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</si>
  <si>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</si>
  <si>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</si>
  <si>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</si>
  <si>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</si>
  <si>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</si>
  <si>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</si>
  <si>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</si>
  <si>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</si>
  <si>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</si>
  <si>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</si>
  <si>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</si>
  <si>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</si>
  <si>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</si>
  <si>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</si>
  <si>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</si>
  <si>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</si>
  <si>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</si>
  <si>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</si>
  <si>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</si>
  <si>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</si>
  <si>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</si>
  <si>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</si>
  <si>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</si>
  <si>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</si>
  <si>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</si>
  <si>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</si>
  <si>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</si>
  <si>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</si>
  <si>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</si>
  <si>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</si>
  <si>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</si>
  <si>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</si>
  <si>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</si>
  <si>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</si>
  <si>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</si>
  <si>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</si>
  <si>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</si>
  <si>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</si>
  <si>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</si>
  <si>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</si>
  <si>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</si>
  <si>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</si>
  <si>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</si>
  <si>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</si>
  <si>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</si>
  <si>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</si>
  <si>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</si>
  <si>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</si>
  <si>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</si>
  <si>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</si>
  <si>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</si>
  <si>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</si>
  <si>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</si>
  <si>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</si>
  <si>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</si>
  <si>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</si>
  <si>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</si>
  <si>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</si>
  <si>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</si>
  <si>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</si>
  <si>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</si>
  <si>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</si>
  <si>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</si>
  <si>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</si>
  <si>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</si>
  <si>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</si>
  <si>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</si>
  <si>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</si>
  <si>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</si>
  <si>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</si>
  <si>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</si>
  <si>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</si>
  <si>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</si>
  <si>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</si>
  <si>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</si>
  <si>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</si>
  <si>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</si>
  <si>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</si>
  <si>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</si>
  <si>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</si>
  <si>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</si>
  <si>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</si>
  <si>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</si>
  <si>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</si>
  <si>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</si>
  <si>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</si>
  <si>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</si>
  <si>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</si>
  <si>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</si>
  <si>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</si>
  <si>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</si>
  <si>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</si>
  <si>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</si>
  <si>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</si>
  <si>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</si>
  <si>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</si>
  <si>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</si>
  <si>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</si>
  <si>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</si>
  <si>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</si>
  <si>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</si>
  <si>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</si>
  <si>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</si>
  <si>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</si>
  <si>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</si>
  <si>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</si>
  <si>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</si>
  <si>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</si>
  <si>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</si>
  <si>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</si>
  <si>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</si>
  <si>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</si>
  <si>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</si>
  <si>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</si>
  <si>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</si>
  <si>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</si>
  <si>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</si>
  <si>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</si>
  <si>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</si>
  <si>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</si>
  <si>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</si>
  <si>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</si>
  <si>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</si>
  <si>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</si>
  <si>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</si>
  <si>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</si>
  <si>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</si>
  <si>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</si>
  <si>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</si>
  <si>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</si>
  <si>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</si>
  <si>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</si>
  <si>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</si>
  <si>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</si>
  <si>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</si>
  <si>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</si>
  <si>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</si>
  <si>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</si>
  <si>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</si>
  <si>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</si>
  <si>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</si>
  <si>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</si>
  <si>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</si>
  <si>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</si>
  <si>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</si>
  <si>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</si>
  <si>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</si>
  <si>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</si>
  <si>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</si>
  <si>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</si>
  <si>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</si>
  <si>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</si>
  <si>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</si>
  <si>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</si>
  <si>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</si>
  <si>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</si>
  <si>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</si>
  <si>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</si>
  <si>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</si>
  <si>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</si>
  <si>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</si>
  <si>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</si>
  <si>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</si>
  <si>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</si>
  <si>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</si>
  <si>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</si>
  <si>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</si>
  <si>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</si>
  <si>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</si>
  <si>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</si>
  <si>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</si>
  <si>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</si>
  <si>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</si>
  <si>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</si>
  <si>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</si>
  <si>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</si>
  <si>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</si>
  <si>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</si>
  <si>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</si>
  <si>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</si>
  <si>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</si>
  <si>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</si>
  <si>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</si>
  <si>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</si>
  <si>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</si>
  <si>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</si>
  <si>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</si>
  <si>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</si>
  <si>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</si>
  <si>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</si>
  <si>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</si>
  <si>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</si>
  <si>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</si>
  <si>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</si>
  <si>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</si>
  <si>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</si>
  <si>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</si>
  <si>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</si>
  <si>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</si>
  <si>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</si>
  <si>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</si>
  <si>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</si>
  <si>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</si>
  <si>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</si>
  <si>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</si>
  <si>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</si>
  <si>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</si>
  <si>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</si>
  <si>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</si>
  <si>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</si>
  <si>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</si>
  <si>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</si>
  <si>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</si>
  <si>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</si>
  <si>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</si>
  <si>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</si>
  <si>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</si>
  <si>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</si>
  <si>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</si>
  <si>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</si>
  <si>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</si>
  <si>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</si>
  <si>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</si>
  <si>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</si>
  <si>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</si>
  <si>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</si>
  <si>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</si>
  <si>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</si>
  <si>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</si>
  <si>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</si>
  <si>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</si>
  <si>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</si>
  <si>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</si>
  <si>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</si>
  <si>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</si>
  <si>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</si>
  <si>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</si>
  <si>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</si>
  <si>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</si>
  <si>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</si>
  <si>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</si>
  <si>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</si>
  <si>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</si>
  <si>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</si>
  <si>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</si>
  <si>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</si>
  <si>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</si>
  <si>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</si>
  <si>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</si>
  <si>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</si>
  <si>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</si>
  <si>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</si>
  <si>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</si>
  <si>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</si>
  <si>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</si>
  <si>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</si>
  <si>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</si>
  <si>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</si>
  <si>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</si>
  <si>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</si>
  <si>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</si>
  <si>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</si>
  <si>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</si>
  <si>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</si>
  <si>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</si>
  <si>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</si>
  <si>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</si>
  <si>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</si>
  <si>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</si>
  <si>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</si>
  <si>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</si>
  <si>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</si>
  <si>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</si>
  <si>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</si>
  <si>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</si>
  <si>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</si>
  <si>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</si>
  <si>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</si>
  <si>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</si>
  <si>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</si>
  <si>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</si>
  <si>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</si>
  <si>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</si>
  <si>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</si>
  <si>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</si>
  <si>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</si>
  <si>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</si>
  <si>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</si>
  <si>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</si>
  <si>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</si>
  <si>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</si>
  <si>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</si>
  <si>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</si>
  <si>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</si>
  <si>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</si>
  <si>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</si>
  <si>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</si>
  <si>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</si>
  <si>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</si>
  <si>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</si>
  <si>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</si>
  <si>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</si>
  <si>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</si>
  <si>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</si>
  <si>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</si>
  <si>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</si>
  <si>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</si>
  <si>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</si>
  <si>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</si>
  <si>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</si>
  <si>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</si>
  <si>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</si>
  <si>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</si>
  <si>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</si>
  <si>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</si>
  <si>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</si>
  <si>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</si>
  <si>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</si>
  <si>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</si>
  <si>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</si>
  <si>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</si>
  <si>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</si>
  <si>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</si>
  <si>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</si>
  <si>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</si>
  <si>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</si>
  <si>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</si>
  <si>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</si>
  <si>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</si>
  <si>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</si>
  <si>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</si>
  <si>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</si>
  <si>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</si>
  <si>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</si>
  <si>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</si>
  <si>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</si>
  <si>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</si>
  <si>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</si>
  <si>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</si>
  <si>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</si>
  <si>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</si>
  <si>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</si>
  <si>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</si>
  <si>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</si>
  <si>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</si>
  <si>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</si>
  <si>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</si>
  <si>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</si>
  <si>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</si>
  <si>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</si>
  <si>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</si>
  <si>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</si>
  <si>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</si>
  <si>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</si>
  <si>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</si>
  <si>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</si>
  <si>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</si>
  <si>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</si>
  <si>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</si>
  <si>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</si>
  <si>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</si>
  <si>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</si>
  <si>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</si>
  <si>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</si>
  <si>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</si>
  <si>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</si>
  <si>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</si>
  <si>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</si>
  <si>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</si>
  <si>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</si>
  <si>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</si>
  <si>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</si>
  <si>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</si>
  <si>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</si>
  <si>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</si>
  <si>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</si>
  <si>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</si>
  <si>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</si>
  <si>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</si>
  <si>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</si>
  <si>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</si>
  <si>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</si>
  <si>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</si>
  <si>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</si>
  <si>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</si>
  <si>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</si>
  <si>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</si>
  <si>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</si>
  <si>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</si>
  <si>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</si>
  <si>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</si>
  <si>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</si>
  <si>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</si>
  <si>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</si>
  <si>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</si>
  <si>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</si>
  <si>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</si>
  <si>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</si>
  <si>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</si>
  <si>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</si>
  <si>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</si>
  <si>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</si>
  <si>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</si>
  <si>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</si>
  <si>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</si>
  <si>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</si>
  <si>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</si>
  <si>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</si>
  <si>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</si>
  <si>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</si>
  <si>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</si>
  <si>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</si>
  <si>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</si>
  <si>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</si>
  <si>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</si>
  <si>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</si>
  <si>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</si>
  <si>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</si>
  <si>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</si>
  <si>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</si>
  <si>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</si>
  <si>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</si>
  <si>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</si>
  <si>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</si>
  <si>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</si>
  <si>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</si>
  <si>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</si>
  <si>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</si>
  <si>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</si>
  <si>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</si>
  <si>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</si>
  <si>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</si>
  <si>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</si>
  <si>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</si>
  <si>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</si>
  <si>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</si>
  <si>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</si>
  <si>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</si>
  <si>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</si>
  <si>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</si>
  <si>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</si>
  <si>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</si>
  <si>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</si>
  <si>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</si>
  <si>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</si>
  <si>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</si>
  <si>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</si>
  <si>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</si>
  <si>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</si>
  <si>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</si>
  <si>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</si>
  <si>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</si>
  <si>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</si>
  <si>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</si>
  <si>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</si>
  <si>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</si>
  <si>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</si>
  <si>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</si>
  <si>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</si>
  <si>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</si>
  <si>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</si>
  <si>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</si>
  <si>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</si>
  <si>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</si>
  <si>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</si>
  <si>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</si>
  <si>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</si>
  <si>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</si>
  <si>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</si>
  <si>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</si>
  <si>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</si>
  <si>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</si>
  <si>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</si>
  <si>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</si>
  <si>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</si>
  <si>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</si>
  <si>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</si>
  <si>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</si>
  <si>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</si>
  <si>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</si>
  <si>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</si>
  <si>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</si>
  <si>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</si>
  <si>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</si>
  <si>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</si>
  <si>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</si>
  <si>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</si>
  <si>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</si>
  <si>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</si>
  <si>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</si>
  <si>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</si>
  <si>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</si>
  <si>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</si>
  <si>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</si>
  <si>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</si>
  <si>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</si>
  <si>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</si>
  <si>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</si>
  <si>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</si>
  <si>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</si>
  <si>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</si>
  <si>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</si>
  <si>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</si>
  <si>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</si>
  <si>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</si>
  <si>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</si>
  <si>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</si>
  <si>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</si>
  <si>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</si>
  <si>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</si>
  <si>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</si>
  <si>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</si>
  <si>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</si>
  <si>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</si>
  <si>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</si>
  <si>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</si>
  <si>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</si>
  <si>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</si>
  <si>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</si>
  <si>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</si>
  <si>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</si>
  <si>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</si>
  <si>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</si>
  <si>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</si>
  <si>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</si>
  <si>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</si>
  <si>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</si>
  <si>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</si>
  <si>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</si>
  <si>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</si>
  <si>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</si>
  <si>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</si>
  <si>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</si>
  <si>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</si>
  <si>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</si>
  <si>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</si>
  <si>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</si>
  <si>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</si>
  <si>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</si>
  <si>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</si>
  <si>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</si>
  <si>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</si>
  <si>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</si>
  <si>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</si>
  <si>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</si>
  <si>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</si>
  <si>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</si>
  <si>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</si>
  <si>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</si>
  <si>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</si>
  <si>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</si>
  <si>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</si>
  <si>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</si>
  <si>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</si>
  <si>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</si>
  <si>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</si>
  <si>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</si>
  <si>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</si>
  <si>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</si>
  <si>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</si>
  <si>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</si>
  <si>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</si>
  <si>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</si>
  <si>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</si>
  <si>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</si>
  <si>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</si>
  <si>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</si>
  <si>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</si>
  <si>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</si>
  <si>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</si>
  <si>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</si>
  <si>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</si>
  <si>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</si>
  <si>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</si>
  <si>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</si>
  <si>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</si>
  <si>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</si>
  <si>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</si>
  <si>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</si>
  <si>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</si>
  <si>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</si>
  <si>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</si>
  <si>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</si>
  <si>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</si>
  <si>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</si>
  <si>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</si>
  <si>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</si>
  <si>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</si>
  <si>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</si>
  <si>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</si>
  <si>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</si>
  <si>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</si>
  <si>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</si>
  <si>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</si>
  <si>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</si>
  <si>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</si>
  <si>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</si>
  <si>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</si>
  <si>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</si>
  <si>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</si>
  <si>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</si>
  <si>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</si>
  <si>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</si>
  <si>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</si>
  <si>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</si>
  <si>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</si>
  <si>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</si>
  <si>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</si>
  <si>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</si>
  <si>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</si>
  <si>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</si>
  <si>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</si>
  <si>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</si>
  <si>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</si>
  <si>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</si>
  <si>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</si>
  <si>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</si>
  <si>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</si>
  <si>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</si>
  <si>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</si>
  <si>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</si>
  <si>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</si>
  <si>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</si>
  <si>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</si>
  <si>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</si>
  <si>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</si>
  <si>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</si>
  <si>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</si>
  <si>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</si>
  <si>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</si>
  <si>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</si>
  <si>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</si>
  <si>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</si>
  <si>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</si>
  <si>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</si>
  <si>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</si>
  <si>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</si>
  <si>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</si>
  <si>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</si>
  <si>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</si>
  <si>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</si>
  <si>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</si>
  <si>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</si>
  <si>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</si>
  <si>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</si>
  <si>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</si>
  <si>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</si>
  <si>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</si>
  <si>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</si>
  <si>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</si>
  <si>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</si>
  <si>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</si>
  <si>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</si>
  <si>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</si>
  <si>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</si>
  <si>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</si>
  <si>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</si>
  <si>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</si>
  <si>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</si>
  <si>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</si>
  <si>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</si>
  <si>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</si>
  <si>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</si>
  <si>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</si>
  <si>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</si>
  <si>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</si>
  <si>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</si>
  <si>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</si>
  <si>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</si>
  <si>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</si>
  <si>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</si>
  <si>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</si>
  <si>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</si>
  <si>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</si>
  <si>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</si>
  <si>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</si>
  <si>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</si>
  <si>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</si>
  <si>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</si>
  <si>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</si>
  <si>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</si>
  <si>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</si>
  <si>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</si>
  <si>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</si>
  <si>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</si>
  <si>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</si>
  <si>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</si>
  <si>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</si>
  <si>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</si>
  <si>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</si>
  <si>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</si>
  <si>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</si>
  <si>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</si>
  <si>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</si>
  <si>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</si>
  <si>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</si>
  <si>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</si>
  <si>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</si>
  <si>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</si>
  <si>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</si>
  <si>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</si>
  <si>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</si>
  <si>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</si>
  <si>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</si>
  <si>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</si>
  <si>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</si>
  <si>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</si>
  <si>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</si>
  <si>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</si>
  <si>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</si>
  <si>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</si>
  <si>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</si>
  <si>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</si>
  <si>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</si>
  <si>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</si>
  <si>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</si>
  <si>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</si>
  <si>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</si>
  <si>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</si>
  <si>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</si>
  <si>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</si>
  <si>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</si>
  <si>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</si>
  <si>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</si>
  <si>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</si>
  <si>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</si>
  <si>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</si>
  <si>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</si>
  <si>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</si>
  <si>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</si>
  <si>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</si>
  <si>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</si>
  <si>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</si>
  <si>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</si>
  <si>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</si>
  <si>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</si>
  <si>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</si>
  <si>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</si>
  <si>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</si>
  <si>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</si>
  <si>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</si>
  <si>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</si>
  <si>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</si>
  <si>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</si>
  <si>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</si>
  <si>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</si>
  <si>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</si>
  <si>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</si>
  <si>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</si>
  <si>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</si>
  <si>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</si>
  <si>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</si>
  <si>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</si>
  <si>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</si>
  <si>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</si>
  <si>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</si>
  <si>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</si>
  <si>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</si>
  <si>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</si>
  <si>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</si>
  <si>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</si>
  <si>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</si>
  <si>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</si>
  <si>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</si>
  <si>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</si>
  <si>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</si>
  <si>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</si>
  <si>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</si>
  <si>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</si>
  <si>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</si>
  <si>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</si>
  <si>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</si>
  <si>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</si>
  <si>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</si>
  <si>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</si>
  <si>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</si>
  <si>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</si>
  <si>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</si>
  <si>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</si>
  <si>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</si>
  <si>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</si>
  <si>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</si>
  <si>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</si>
  <si>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</si>
  <si>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</si>
  <si>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</si>
  <si>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</si>
  <si>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</si>
  <si>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</si>
  <si>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</si>
  <si>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</si>
  <si>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</si>
  <si>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</si>
  <si>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</si>
  <si>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</si>
  <si>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</si>
  <si>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</si>
  <si>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</si>
  <si>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</si>
  <si>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</si>
  <si>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</si>
  <si>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</si>
  <si>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</si>
  <si>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</si>
  <si>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</si>
  <si>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</si>
  <si>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</si>
  <si>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</si>
  <si>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</si>
  <si>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</si>
  <si>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</si>
  <si>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</si>
  <si>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</si>
  <si>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</si>
  <si>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</si>
  <si>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</si>
  <si>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</si>
  <si>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</si>
  <si>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</si>
  <si>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</si>
  <si>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</si>
  <si>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</si>
  <si>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</si>
  <si>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</si>
  <si>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</si>
  <si>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</si>
  <si>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</si>
  <si>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</si>
  <si>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</si>
  <si>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</si>
  <si>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</si>
  <si>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</si>
  <si>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</si>
  <si>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</si>
  <si>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</si>
  <si>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</si>
  <si>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</si>
  <si>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</si>
  <si>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</si>
  <si>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</si>
  <si>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</si>
  <si>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</si>
  <si>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</si>
  <si>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</si>
  <si>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</si>
  <si>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</si>
  <si>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</si>
  <si>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</si>
  <si>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</si>
  <si>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</si>
  <si>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</si>
  <si>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</si>
  <si>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</si>
  <si>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</si>
  <si>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</si>
  <si>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</si>
  <si>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</si>
  <si>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</si>
  <si>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</si>
  <si>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</si>
  <si>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</si>
  <si>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</si>
  <si>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</si>
  <si>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</si>
  <si>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</si>
  <si>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</si>
  <si>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</si>
  <si>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</si>
  <si>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</si>
  <si>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</si>
  <si>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</si>
  <si>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</si>
  <si>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</si>
  <si>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</si>
  <si>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</si>
  <si>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</si>
  <si>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</si>
  <si>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</si>
  <si>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</si>
  <si>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</si>
  <si>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</si>
  <si>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</si>
  <si>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</si>
  <si>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</si>
  <si>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</si>
  <si>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</si>
  <si>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</si>
  <si>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</si>
  <si>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</si>
  <si>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</si>
  <si>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</si>
  <si>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</si>
  <si>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</si>
  <si>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</si>
  <si>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</si>
  <si>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</si>
  <si>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</si>
  <si>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</si>
  <si>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</si>
  <si>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</si>
  <si>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</si>
  <si>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</si>
  <si>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</si>
  <si>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</si>
  <si>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</si>
  <si>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</si>
  <si>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</si>
  <si>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</si>
  <si>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</si>
  <si>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</si>
  <si>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</si>
  <si>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</si>
  <si>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</si>
  <si>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</si>
  <si>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</si>
  <si>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</si>
  <si>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</si>
  <si>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</si>
  <si>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</si>
  <si>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</si>
  <si>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</si>
  <si>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</si>
  <si>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</si>
  <si>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</si>
  <si>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</si>
  <si>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</si>
  <si>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</si>
  <si>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</si>
  <si>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</si>
  <si>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</si>
  <si>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</si>
  <si>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</si>
  <si>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</si>
  <si>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</si>
  <si>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</si>
  <si>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</si>
  <si>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</si>
  <si>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</si>
  <si>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</si>
  <si>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</si>
  <si>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</si>
  <si>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</si>
  <si>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</si>
  <si>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</si>
  <si>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</si>
  <si>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</si>
  <si>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</si>
  <si>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</si>
  <si>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</si>
  <si>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</si>
  <si>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</si>
  <si>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</si>
  <si>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</si>
  <si>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</si>
  <si>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</si>
  <si>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</si>
  <si>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</si>
  <si>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</si>
  <si>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</si>
  <si>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</si>
  <si>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</si>
  <si>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</si>
  <si>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</si>
  <si>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</si>
  <si>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</si>
  <si>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</si>
  <si>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</si>
  <si>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</si>
  <si>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</si>
  <si>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</si>
  <si>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</si>
  <si>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</si>
  <si>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</si>
  <si>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</si>
  <si>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</si>
  <si>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</si>
  <si>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</si>
  <si>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</si>
  <si>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</si>
  <si>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</si>
  <si>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</si>
  <si>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</si>
  <si>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</si>
  <si>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</si>
  <si>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</si>
  <si>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</si>
  <si>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</si>
  <si>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</si>
  <si>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</si>
  <si>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</si>
  <si>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</si>
  <si>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</si>
  <si>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</si>
  <si>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</si>
  <si>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</si>
  <si>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</si>
  <si>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</si>
  <si>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</si>
  <si>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</si>
  <si>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</si>
  <si>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</si>
  <si>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</si>
  <si>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</si>
  <si>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</si>
  <si>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</si>
  <si>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</si>
  <si>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</si>
  <si>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</si>
  <si>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</si>
  <si>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</si>
  <si>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</si>
  <si>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</si>
  <si>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</si>
  <si>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</si>
  <si>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</si>
  <si>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</si>
  <si>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</si>
  <si>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</si>
  <si>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</si>
  <si>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</si>
  <si>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</si>
  <si>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</si>
  <si>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</si>
  <si>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</si>
  <si>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</si>
  <si>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</si>
  <si>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</si>
  <si>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</si>
  <si>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</si>
  <si>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</si>
  <si>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</si>
  <si>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</si>
  <si>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</si>
  <si>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</si>
  <si>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</si>
  <si>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</si>
  <si>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</si>
  <si>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</si>
  <si>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</si>
  <si>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</si>
  <si>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</si>
  <si>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</si>
  <si>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</si>
  <si>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</si>
  <si>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</si>
  <si>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</si>
  <si>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</si>
  <si>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</si>
  <si>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</si>
  <si>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</si>
  <si>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</si>
  <si>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</si>
  <si>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</si>
  <si>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</si>
  <si>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</si>
  <si>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</si>
  <si>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</si>
  <si>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</si>
  <si>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</si>
  <si>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</si>
  <si>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</si>
  <si>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</si>
  <si>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</si>
  <si>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</si>
  <si>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</si>
  <si>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</si>
  <si>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</si>
  <si>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</si>
  <si>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</si>
  <si>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</si>
  <si>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</si>
  <si>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</si>
  <si>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</si>
  <si>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</si>
  <si>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</si>
  <si>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</si>
  <si>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</si>
  <si>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</si>
  <si>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</si>
  <si>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</si>
  <si>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</si>
  <si>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</si>
  <si>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</si>
  <si>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</si>
  <si>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</si>
  <si>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</si>
  <si>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</si>
  <si>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</si>
  <si>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</si>
  <si>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</si>
  <si>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</si>
  <si>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</si>
  <si>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</si>
  <si>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</si>
  <si>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</si>
  <si>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</si>
  <si>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</si>
  <si>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</si>
  <si>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</si>
  <si>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</si>
  <si>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</si>
  <si>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</si>
  <si>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</si>
  <si>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</si>
  <si>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</si>
  <si>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</si>
  <si>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</si>
  <si>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</si>
  <si>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</si>
  <si>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</si>
  <si>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</si>
  <si>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</si>
  <si>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</si>
  <si>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</si>
  <si>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</si>
  <si>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</si>
  <si>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</si>
  <si>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</si>
  <si>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</si>
  <si>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</si>
  <si>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</si>
  <si>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</si>
  <si>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</si>
  <si>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</si>
  <si>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</si>
  <si>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</si>
  <si>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</si>
  <si>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</si>
  <si>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</si>
  <si>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</si>
  <si>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</si>
  <si>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</si>
  <si>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</si>
  <si>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</si>
  <si>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</si>
  <si>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</si>
  <si>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</si>
  <si>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</si>
  <si>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</si>
  <si>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</si>
  <si>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</si>
  <si>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</si>
  <si>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</si>
  <si>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</si>
  <si>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</si>
  <si>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</si>
  <si>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</si>
  <si>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</si>
  <si>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</si>
  <si>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</si>
  <si>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</si>
  <si>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</si>
  <si>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</si>
  <si>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</si>
  <si>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</si>
  <si>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</si>
  <si>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</si>
  <si>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</si>
  <si>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</si>
  <si>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</si>
  <si>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</si>
  <si>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</si>
  <si>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</si>
  <si>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</si>
  <si>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</si>
  <si>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</si>
  <si>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</si>
  <si>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</si>
  <si>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</si>
  <si>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</si>
  <si>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</si>
  <si>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</si>
  <si>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</si>
  <si>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</si>
  <si>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</si>
  <si>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</si>
  <si>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</si>
  <si>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</si>
  <si>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</si>
  <si>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</si>
  <si>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</si>
  <si>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</si>
  <si>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</si>
  <si>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</si>
  <si>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</si>
  <si>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</si>
  <si>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</si>
  <si>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</si>
  <si>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</si>
  <si>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</si>
  <si>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</si>
  <si>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</si>
  <si>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</si>
  <si>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</si>
  <si>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</si>
  <si>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</si>
  <si>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</si>
  <si>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</si>
  <si>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</si>
  <si>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</si>
  <si>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</si>
  <si>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</si>
  <si>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</si>
  <si>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</si>
  <si>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</si>
  <si>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</si>
  <si>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</si>
  <si>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</si>
  <si>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</si>
  <si>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</si>
  <si>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</si>
  <si>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</si>
  <si>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</si>
  <si>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</si>
  <si>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</si>
  <si>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</si>
  <si>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</si>
  <si>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</si>
  <si>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</si>
  <si>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</si>
  <si>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</si>
  <si>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</si>
  <si>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</si>
  <si>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</si>
  <si>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</si>
  <si>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</si>
  <si>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</si>
  <si>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</si>
  <si>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</si>
  <si>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</si>
  <si>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</si>
  <si>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</si>
  <si>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</si>
  <si>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</si>
  <si>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</si>
  <si>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</si>
  <si>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</si>
  <si>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</si>
  <si>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</si>
  <si>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</si>
  <si>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</si>
  <si>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</si>
  <si>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</si>
  <si>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</si>
  <si>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</si>
  <si>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</si>
  <si>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</si>
  <si>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</si>
  <si>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</si>
  <si>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</si>
  <si>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</si>
  <si>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</si>
  <si>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</si>
  <si>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</si>
  <si>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</si>
  <si>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</si>
  <si>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</si>
  <si>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</si>
  <si>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</si>
  <si>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</si>
  <si>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</si>
  <si>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</si>
  <si>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</si>
  <si>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</si>
  <si>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</si>
  <si>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</si>
  <si>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</si>
  <si>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</si>
  <si>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</si>
  <si>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</si>
  <si>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</si>
  <si>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</si>
  <si>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</si>
  <si>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</si>
  <si>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</si>
  <si>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</si>
  <si>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</si>
  <si>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</si>
  <si>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</si>
  <si>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</si>
  <si>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</si>
  <si>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</si>
  <si>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</si>
  <si>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</si>
  <si>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</si>
  <si>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</si>
  <si>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</si>
  <si>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</si>
  <si>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</si>
  <si>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</si>
  <si>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</si>
  <si>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</si>
  <si>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</si>
  <si>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</si>
  <si>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</si>
  <si>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</si>
  <si>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</si>
  <si>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</si>
  <si>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</si>
  <si>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</si>
  <si>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</si>
  <si>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</si>
  <si>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</si>
  <si>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</si>
  <si>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</si>
  <si>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</si>
  <si>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</si>
  <si>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</si>
  <si>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</si>
  <si>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</si>
  <si>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</si>
  <si>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</si>
  <si>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</si>
  <si>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</si>
  <si>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</si>
  <si>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</si>
  <si>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</si>
  <si>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</si>
  <si>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</si>
  <si>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</si>
  <si>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</si>
  <si>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</si>
  <si>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</si>
  <si>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</si>
  <si>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</si>
  <si>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</si>
  <si>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</si>
  <si>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</si>
  <si>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</si>
  <si>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</si>
  <si>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</si>
  <si>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</si>
  <si>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</si>
  <si>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</si>
  <si>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</si>
  <si>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</si>
  <si>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</si>
  <si>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</si>
  <si>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</si>
  <si>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</si>
  <si>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</si>
  <si>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</si>
  <si>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</si>
  <si>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</si>
  <si>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</si>
  <si>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</si>
  <si>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</si>
  <si>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</si>
  <si>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</si>
  <si>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</si>
  <si>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</si>
  <si>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</si>
  <si>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</si>
  <si>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</si>
  <si>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</si>
  <si>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</si>
  <si>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</si>
  <si>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</si>
  <si>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</si>
  <si>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</si>
  <si>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</si>
  <si>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</si>
  <si>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</si>
  <si>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</si>
  <si>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</si>
  <si>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</si>
  <si>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</si>
  <si>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</si>
  <si>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</si>
  <si>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</si>
  <si>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</si>
  <si>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</si>
  <si>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</si>
  <si>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</si>
  <si>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</si>
  <si>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</si>
  <si>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</si>
  <si>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</si>
  <si>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</si>
  <si>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</si>
  <si>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</si>
  <si>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</si>
  <si>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</si>
  <si>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</si>
  <si>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</si>
  <si>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</si>
  <si>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</si>
  <si>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</si>
  <si>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</si>
  <si>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</si>
  <si>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</si>
  <si>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</si>
  <si>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</si>
  <si>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</si>
  <si>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</si>
  <si>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</si>
  <si>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</si>
  <si>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</si>
  <si>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</si>
  <si>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</si>
  <si>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</si>
  <si>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</si>
  <si>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</si>
  <si>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</si>
  <si>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</si>
  <si>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</si>
  <si>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</si>
  <si>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</si>
  <si>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</si>
  <si>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</si>
  <si>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</si>
  <si>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</si>
  <si>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</si>
  <si>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</si>
  <si>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</si>
  <si>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</si>
  <si>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</si>
  <si>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</si>
  <si>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</si>
  <si>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</si>
  <si>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</si>
  <si>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</si>
  <si>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</si>
  <si>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</si>
  <si>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</si>
  <si>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</si>
  <si>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</si>
  <si>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</si>
  <si>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</si>
  <si>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</si>
  <si>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</si>
  <si>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</si>
  <si>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</si>
  <si>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</si>
  <si>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</si>
  <si>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</si>
  <si>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</si>
  <si>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</si>
  <si>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</si>
  <si>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</si>
  <si>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</si>
  <si>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</si>
  <si>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</si>
  <si>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</si>
  <si>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</si>
  <si>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</si>
  <si>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</si>
  <si>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</si>
  <si>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</si>
  <si>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</si>
  <si>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</si>
  <si>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</si>
  <si>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</si>
  <si>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</si>
  <si>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</si>
  <si>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</si>
  <si>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</si>
  <si>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</si>
  <si>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</si>
  <si>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</si>
  <si>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</si>
  <si>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</si>
  <si>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</si>
  <si>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</si>
  <si>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</si>
  <si>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</si>
  <si>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</si>
  <si>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</si>
  <si>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</si>
  <si>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</si>
  <si>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</si>
  <si>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</si>
  <si>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</si>
  <si>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</si>
  <si>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</si>
  <si>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</si>
  <si>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</si>
  <si>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</si>
  <si>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</si>
  <si>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</si>
  <si>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</si>
  <si>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</si>
  <si>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</si>
  <si>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</si>
  <si>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</si>
  <si>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</si>
  <si>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</si>
  <si>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</si>
  <si>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</si>
  <si>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</si>
  <si>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</si>
  <si>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</si>
  <si>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</si>
  <si>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</si>
  <si>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</si>
  <si>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</si>
  <si>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</si>
  <si>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</si>
  <si>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</si>
  <si>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</si>
  <si>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</si>
  <si>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</si>
  <si>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</si>
  <si>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</si>
  <si>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</si>
  <si>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</si>
  <si>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</si>
  <si>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</si>
  <si>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</si>
  <si>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</si>
  <si>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</si>
  <si>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</si>
  <si>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</si>
  <si>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</si>
  <si>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</si>
  <si>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</si>
  <si>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</si>
  <si>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</si>
  <si>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</si>
  <si>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</si>
  <si>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</si>
  <si>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</si>
  <si>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</si>
  <si>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</si>
  <si>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</si>
  <si>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</si>
  <si>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</si>
  <si>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</si>
  <si>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</si>
  <si>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</si>
  <si>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</si>
  <si>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</si>
  <si>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</si>
  <si>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</si>
  <si>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</si>
  <si>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</si>
  <si>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</si>
  <si>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</si>
  <si>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</si>
  <si>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</si>
  <si>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</si>
  <si>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</si>
  <si>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</si>
  <si>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</si>
  <si>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</si>
  <si>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</si>
  <si>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</si>
  <si>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</si>
  <si>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</si>
  <si>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</si>
  <si>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</si>
  <si>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</si>
  <si>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</si>
  <si>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</si>
  <si>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</si>
  <si>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</si>
  <si>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</si>
  <si>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</si>
  <si>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</si>
  <si>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</si>
  <si>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</si>
  <si>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</si>
  <si>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</si>
  <si>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</si>
  <si>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</si>
  <si>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</si>
  <si>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</si>
  <si>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</si>
  <si>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</si>
  <si>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</si>
  <si>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</si>
  <si>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</si>
  <si>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</si>
  <si>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</si>
  <si>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</si>
  <si>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</si>
  <si>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</si>
  <si>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</si>
  <si>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</si>
  <si>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</si>
  <si>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</si>
  <si>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</si>
  <si>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</si>
  <si>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</si>
  <si>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</si>
  <si>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</si>
  <si>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</si>
  <si>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</si>
  <si>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</si>
  <si>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</si>
  <si>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</si>
  <si>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</si>
  <si>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</si>
  <si>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</si>
  <si>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</si>
  <si>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</si>
  <si>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</si>
  <si>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</si>
  <si>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</si>
  <si>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</si>
  <si>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</si>
  <si>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</si>
  <si>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</si>
  <si>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</si>
  <si>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</si>
  <si>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</si>
  <si>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</si>
  <si>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</si>
  <si>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</si>
  <si>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</si>
  <si>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</si>
  <si>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</si>
  <si>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</si>
  <si>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</si>
  <si>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</si>
  <si>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</si>
  <si>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</si>
  <si>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</si>
  <si>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</si>
  <si>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</si>
  <si>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</si>
  <si>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</si>
  <si>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</si>
  <si>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</si>
  <si>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</si>
  <si>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</si>
  <si>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</si>
  <si>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</si>
  <si>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</si>
  <si>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</si>
  <si>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</si>
  <si>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</si>
  <si>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</si>
  <si>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</si>
  <si>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</si>
  <si>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</si>
  <si>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</si>
  <si>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</si>
  <si>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</si>
  <si>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</si>
  <si>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</si>
  <si>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</si>
  <si>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</si>
  <si>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</si>
  <si>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</si>
  <si>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</si>
  <si>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</si>
  <si>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</si>
  <si>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</si>
  <si>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</si>
  <si>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</si>
  <si>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</si>
  <si>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</si>
  <si>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</si>
  <si>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</si>
  <si>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</si>
  <si>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</si>
  <si>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</si>
  <si>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</si>
  <si>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</si>
  <si>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</si>
  <si>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</si>
  <si>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</si>
  <si>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</si>
  <si>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</si>
  <si>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</si>
  <si>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</si>
  <si>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</si>
  <si>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</si>
  <si>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</si>
  <si>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</si>
  <si>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</si>
  <si>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</si>
  <si>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</si>
  <si>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</si>
  <si>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</si>
  <si>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</si>
  <si>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</si>
  <si>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</si>
  <si>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</si>
  <si>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</si>
  <si>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</si>
  <si>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</si>
  <si>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</si>
  <si>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</si>
  <si>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</si>
  <si>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</si>
  <si>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</si>
  <si>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</si>
  <si>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</si>
  <si>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</si>
  <si>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</si>
  <si>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</si>
  <si>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</si>
  <si>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</si>
  <si>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</si>
  <si>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</si>
  <si>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</si>
  <si>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</si>
  <si>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</si>
  <si>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</si>
  <si>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</si>
  <si>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</si>
  <si>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</si>
  <si>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</si>
  <si>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</si>
  <si>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</si>
  <si>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</si>
  <si>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</si>
  <si>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</si>
  <si>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</si>
  <si>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</si>
  <si>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</si>
  <si>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</si>
  <si>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</si>
  <si>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</si>
  <si>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</si>
  <si>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</si>
  <si>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</si>
  <si>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</si>
  <si>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</si>
  <si>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</si>
  <si>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</si>
  <si>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</si>
  <si>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</si>
  <si>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</si>
  <si>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</si>
  <si>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</si>
  <si>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</si>
  <si>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</si>
  <si>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</si>
  <si>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</si>
  <si>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</si>
  <si>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</si>
  <si>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</si>
  <si>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</si>
  <si>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</si>
  <si>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</si>
  <si>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</si>
  <si>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</si>
  <si>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</si>
  <si>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</si>
  <si>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</si>
  <si>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</si>
  <si>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</si>
  <si>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</si>
  <si>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</si>
  <si>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</si>
  <si>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</si>
  <si>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</si>
  <si>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</si>
  <si>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</si>
  <si>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</si>
  <si>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</si>
  <si>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</si>
  <si>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</si>
  <si>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</si>
  <si>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</si>
  <si>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</si>
  <si>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</si>
  <si>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</si>
  <si>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</si>
  <si>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</si>
  <si>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</si>
  <si>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</si>
  <si>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</si>
  <si>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</si>
  <si>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</si>
  <si>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</si>
  <si>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</si>
  <si>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</si>
  <si>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</si>
  <si>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</si>
  <si>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</si>
  <si>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</si>
  <si>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</si>
  <si>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</si>
  <si>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</si>
  <si>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</si>
  <si>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</si>
  <si>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</si>
  <si>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</si>
  <si>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</si>
  <si>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</si>
  <si>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</si>
  <si>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</si>
  <si>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</si>
  <si>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</si>
  <si>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</si>
  <si>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</si>
  <si>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</si>
  <si>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</si>
  <si>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</si>
  <si>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</si>
  <si>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</si>
  <si>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</si>
  <si>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</si>
  <si>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</si>
  <si>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</si>
  <si>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</si>
  <si>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</si>
  <si>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</si>
  <si>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</si>
  <si>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</si>
  <si>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</si>
  <si>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</si>
  <si>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</si>
  <si>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</si>
  <si>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</si>
  <si>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</si>
  <si>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</si>
  <si>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</si>
  <si>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</si>
  <si>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</si>
  <si>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</si>
  <si>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</si>
  <si>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</si>
  <si>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</si>
  <si>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</si>
  <si>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</si>
  <si>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</si>
  <si>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</si>
  <si>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</si>
  <si>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</si>
  <si>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</si>
  <si>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</si>
  <si>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</si>
  <si>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</si>
  <si>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</si>
  <si>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</si>
  <si>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</si>
  <si>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</si>
  <si>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</si>
  <si>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</si>
  <si>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</si>
  <si>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</si>
  <si>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</si>
  <si>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</si>
  <si>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</si>
  <si>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</si>
  <si>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</si>
  <si>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</si>
  <si>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</si>
  <si>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</si>
  <si>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</si>
  <si>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</si>
  <si>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</si>
  <si>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</si>
  <si>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</si>
  <si>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</si>
  <si>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</si>
  <si>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</si>
  <si>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</si>
  <si>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</si>
  <si>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</si>
  <si>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</si>
  <si>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</si>
  <si>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</si>
  <si>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</si>
  <si>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</si>
  <si>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</si>
  <si>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</si>
  <si>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</si>
  <si>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</si>
  <si>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</si>
  <si>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</si>
  <si>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</si>
  <si>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</si>
  <si>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</si>
  <si>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</si>
  <si>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</si>
  <si>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</si>
  <si>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</si>
  <si>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</si>
  <si>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</si>
  <si>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</si>
  <si>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</si>
  <si>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</si>
  <si>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</si>
  <si>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</si>
  <si>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</si>
  <si>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</si>
  <si>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</si>
  <si>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</si>
  <si>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</si>
  <si>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</si>
  <si>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</si>
  <si>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</si>
  <si>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</si>
  <si>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</si>
  <si>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</si>
  <si>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</si>
  <si>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</si>
  <si>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</si>
  <si>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</si>
  <si>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</si>
  <si>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</si>
  <si>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</si>
  <si>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</si>
  <si>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</si>
  <si>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</si>
  <si>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</si>
  <si>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</si>
  <si>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</si>
  <si>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</si>
  <si>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</si>
  <si>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</si>
  <si>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</si>
  <si>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</si>
  <si>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</si>
  <si>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</si>
  <si>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</si>
  <si>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</si>
  <si>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</si>
  <si>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</si>
  <si>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</si>
  <si>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</si>
  <si>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</si>
  <si>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</si>
  <si>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</si>
  <si>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</si>
  <si>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</si>
  <si>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</si>
  <si>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</si>
  <si>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</si>
  <si>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</si>
  <si>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</si>
  <si>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</si>
  <si>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</si>
  <si>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</si>
  <si>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</si>
  <si>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</si>
  <si>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</si>
  <si>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</si>
  <si>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</si>
  <si>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</si>
  <si>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</si>
  <si>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</si>
  <si>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</si>
  <si>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</si>
  <si>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</si>
  <si>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</si>
  <si>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</si>
  <si>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</si>
  <si>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</si>
  <si>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</si>
  <si>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</si>
  <si>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</si>
  <si>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</si>
  <si>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</si>
  <si>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</si>
  <si>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</si>
  <si>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</si>
  <si>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</si>
  <si>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</si>
  <si>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</si>
  <si>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</si>
  <si>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</si>
  <si>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</si>
  <si>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</si>
  <si>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</si>
  <si>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</si>
  <si>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</si>
  <si>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</si>
  <si>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</si>
  <si>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</si>
  <si>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</si>
  <si>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</si>
  <si>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</si>
  <si>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</si>
  <si>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</si>
  <si>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</si>
  <si>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</si>
  <si>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</si>
  <si>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</si>
  <si>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</si>
  <si>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</si>
  <si>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</si>
  <si>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</si>
  <si>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</si>
  <si>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</si>
  <si>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</si>
  <si>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</si>
  <si>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</si>
  <si>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</si>
  <si>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</si>
  <si>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</si>
  <si>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</si>
  <si>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</si>
  <si>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</si>
  <si>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</si>
  <si>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</si>
  <si>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</si>
  <si>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</si>
  <si>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</si>
  <si>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</si>
  <si>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</si>
  <si>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</si>
  <si>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</si>
  <si>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</si>
  <si>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</si>
  <si>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</si>
  <si>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</si>
  <si>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</si>
  <si>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</si>
  <si>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</si>
  <si>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</si>
  <si>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</si>
  <si>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</si>
  <si>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</si>
  <si>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</si>
  <si>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</si>
  <si>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</si>
  <si>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</si>
  <si>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</si>
  <si>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</si>
  <si>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</si>
  <si>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</si>
  <si>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</si>
  <si>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</si>
  <si>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</si>
  <si>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</si>
  <si>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</si>
  <si>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</si>
  <si>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</si>
  <si>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</si>
  <si>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</si>
  <si>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</si>
  <si>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</si>
  <si>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</si>
  <si>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</si>
  <si>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</si>
  <si>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</si>
  <si>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</si>
  <si>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</si>
  <si>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</si>
  <si>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</si>
  <si>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</si>
  <si>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</si>
  <si>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</si>
  <si>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</si>
  <si>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</si>
  <si>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</si>
  <si>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</si>
  <si>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</si>
  <si>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</si>
  <si>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</si>
  <si>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</si>
  <si>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</si>
  <si>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</si>
  <si>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</si>
  <si>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</si>
  <si>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</si>
  <si>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</si>
  <si>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</si>
  <si>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</si>
  <si>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</si>
  <si>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</si>
  <si>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</si>
  <si>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</si>
  <si>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</si>
  <si>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</si>
  <si>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</si>
  <si>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</si>
  <si>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</si>
  <si>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</si>
  <si>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</si>
  <si>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</si>
  <si>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</si>
  <si>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</si>
  <si>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</si>
  <si>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</si>
  <si>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</si>
  <si>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</si>
  <si>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</si>
  <si>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</si>
  <si>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</si>
  <si>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</si>
  <si>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</si>
  <si>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</si>
  <si>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</si>
  <si>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</si>
  <si>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</si>
  <si>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</si>
  <si>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</si>
  <si>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</si>
  <si>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</si>
  <si>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</si>
  <si>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</si>
  <si>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</si>
  <si>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</si>
  <si>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</si>
  <si>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</si>
  <si>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</si>
  <si>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</si>
  <si>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</si>
  <si>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</si>
  <si>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</si>
  <si>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</si>
  <si>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</si>
  <si>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</si>
  <si>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</si>
  <si>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</si>
  <si>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</si>
  <si>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</si>
  <si>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</si>
  <si>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</si>
  <si>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</si>
  <si>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</si>
  <si>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</si>
  <si>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</si>
  <si>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</si>
  <si>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</si>
  <si>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</si>
  <si>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</si>
  <si>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</si>
  <si>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</si>
  <si>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</si>
  <si>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</si>
  <si>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</si>
  <si>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</si>
  <si>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</si>
  <si>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</si>
  <si>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</si>
  <si>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</si>
  <si>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</si>
  <si>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</si>
  <si>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</si>
  <si>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</si>
  <si>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</si>
  <si>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</si>
  <si>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</si>
  <si>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</si>
  <si>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</si>
  <si>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</si>
  <si>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</si>
  <si>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</si>
  <si>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</si>
  <si>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</si>
  <si>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</si>
  <si>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</si>
  <si>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</si>
  <si>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</si>
  <si>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</si>
  <si>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</si>
  <si>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</si>
  <si>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</si>
  <si>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</si>
  <si>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</si>
  <si>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</si>
  <si>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</si>
  <si>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</si>
  <si>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</si>
  <si>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</si>
  <si>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</si>
  <si>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</si>
  <si>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</si>
  <si>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</si>
  <si>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</si>
  <si>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</si>
  <si>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</si>
  <si>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</si>
  <si>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</si>
  <si>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</si>
  <si>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</si>
  <si>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</si>
  <si>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</si>
  <si>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</si>
  <si>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</si>
  <si>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</si>
  <si>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</si>
  <si>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</si>
  <si>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</si>
  <si>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</si>
  <si>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</si>
  <si>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</si>
  <si>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</si>
  <si>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</si>
  <si>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</si>
  <si>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</si>
  <si>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</si>
  <si>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</si>
  <si>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</si>
  <si>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</si>
  <si>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</si>
  <si>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</si>
  <si>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</si>
  <si>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</si>
  <si>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</si>
  <si>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</si>
  <si>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</si>
  <si>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</si>
  <si>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</si>
  <si>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</si>
  <si>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</si>
  <si>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</si>
  <si>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</si>
  <si>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</si>
  <si>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</si>
  <si>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</si>
  <si>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</si>
  <si>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</si>
  <si>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</si>
  <si>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</si>
  <si>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</si>
  <si>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</si>
  <si>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</si>
  <si>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</si>
  <si>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</si>
  <si>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</si>
  <si>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</si>
  <si>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</si>
  <si>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</si>
  <si>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</si>
  <si>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</si>
  <si>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</si>
  <si>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</si>
  <si>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</si>
  <si>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</si>
  <si>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</si>
  <si>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</si>
  <si>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</si>
  <si>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</si>
  <si>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</si>
  <si>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</si>
  <si>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</si>
  <si>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</si>
  <si>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</si>
  <si>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</si>
  <si>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</si>
  <si>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</si>
  <si>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</si>
  <si>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</si>
  <si>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</si>
  <si>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</si>
  <si>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</si>
  <si>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</si>
  <si>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</si>
  <si>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</si>
  <si>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</si>
  <si>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</si>
  <si>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</si>
  <si>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</si>
  <si>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</si>
  <si>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</si>
  <si>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</si>
  <si>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</si>
  <si>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</si>
  <si>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</si>
  <si>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</si>
  <si>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</si>
  <si>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</si>
  <si>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</si>
  <si>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</si>
  <si>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</si>
  <si>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</si>
  <si>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</si>
  <si>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</si>
  <si>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</si>
  <si>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</si>
  <si>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</si>
  <si>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</si>
  <si>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</si>
  <si>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</si>
  <si>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</si>
  <si>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</si>
  <si>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</si>
  <si>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</si>
  <si>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</si>
  <si>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</si>
  <si>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</si>
  <si>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</si>
  <si>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</si>
  <si>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</si>
  <si>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</si>
  <si>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</si>
  <si>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</si>
  <si>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</si>
  <si>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</si>
  <si>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</si>
  <si>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</si>
  <si>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</si>
  <si>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</si>
  <si>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</si>
  <si>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</si>
  <si>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</si>
  <si>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</si>
  <si>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</si>
  <si>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</si>
  <si>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</si>
  <si>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</si>
  <si>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</si>
  <si>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</si>
  <si>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</si>
  <si>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</si>
  <si>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</si>
  <si>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</si>
  <si>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</si>
  <si>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</si>
  <si>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</si>
  <si>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</si>
  <si>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</si>
  <si>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</si>
  <si>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</si>
  <si>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</si>
  <si>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</si>
  <si>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</si>
  <si>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</si>
  <si>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</si>
  <si>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</si>
  <si>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</si>
  <si>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</si>
  <si>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</si>
  <si>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</si>
  <si>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</si>
  <si>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</si>
  <si>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</si>
  <si>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</si>
  <si>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</si>
  <si>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</si>
  <si>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</si>
  <si>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</si>
  <si>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</si>
  <si>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</si>
  <si>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</si>
  <si>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</si>
  <si>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</si>
  <si>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</si>
  <si>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</si>
  <si>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</si>
  <si>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</si>
  <si>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</si>
  <si>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</si>
  <si>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</si>
  <si>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</si>
  <si>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</si>
  <si>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</si>
  <si>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</si>
  <si>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</si>
  <si>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</si>
  <si>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</si>
  <si>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</si>
  <si>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</si>
  <si>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</si>
  <si>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</si>
  <si>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</si>
  <si>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</si>
  <si>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</si>
  <si>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</si>
  <si>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</si>
  <si>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</si>
  <si>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</si>
  <si>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</si>
  <si>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</si>
  <si>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</si>
  <si>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</si>
  <si>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</si>
  <si>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</si>
  <si>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</si>
  <si>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</si>
  <si>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</si>
  <si>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</si>
  <si>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</si>
  <si>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</si>
  <si>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</si>
  <si>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</si>
  <si>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</si>
  <si>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</si>
  <si>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</si>
  <si>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</si>
  <si>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</si>
  <si>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</si>
  <si>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</si>
  <si>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</si>
  <si>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</si>
  <si>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</si>
  <si>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</si>
  <si>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</si>
  <si>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</si>
  <si>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</si>
  <si>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</si>
  <si>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</si>
  <si>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</si>
  <si>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</si>
  <si>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</si>
  <si>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</si>
  <si>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</si>
  <si>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</si>
  <si>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</si>
  <si>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</si>
  <si>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</si>
  <si>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</si>
  <si>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</si>
  <si>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</si>
  <si>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</si>
  <si>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</si>
  <si>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</si>
  <si>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</si>
  <si>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</si>
  <si>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</si>
  <si>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</si>
  <si>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</si>
  <si>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</si>
  <si>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</si>
  <si>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</si>
  <si>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</si>
  <si>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</si>
  <si>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</si>
  <si>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</si>
  <si>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</si>
  <si>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</si>
  <si>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</si>
  <si>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</si>
  <si>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</si>
  <si>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</si>
  <si>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</si>
  <si>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</si>
  <si>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</si>
  <si>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</si>
  <si>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</si>
  <si>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</si>
  <si>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</si>
  <si>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</si>
  <si>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</si>
  <si>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</si>
  <si>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</si>
  <si>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</si>
  <si>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</si>
  <si>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</si>
  <si>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</si>
  <si>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</si>
  <si>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</si>
  <si>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</si>
  <si>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</si>
  <si>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</si>
  <si>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</si>
  <si>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</si>
  <si>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</si>
  <si>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</si>
  <si>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</si>
  <si>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</si>
  <si>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</si>
  <si>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</si>
  <si>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</si>
  <si>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</si>
  <si>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</si>
  <si>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</si>
  <si>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</si>
  <si>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</si>
  <si>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</si>
  <si>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</si>
  <si>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</si>
  <si>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</si>
  <si>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</si>
  <si>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</si>
  <si>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</si>
  <si>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</si>
  <si>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</si>
  <si>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</si>
  <si>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</si>
  <si>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</si>
  <si>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</si>
  <si>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</si>
  <si>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</si>
  <si>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</si>
  <si>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</si>
  <si>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</si>
  <si>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</si>
  <si>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</si>
  <si>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</si>
  <si>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</si>
  <si>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</si>
  <si>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</si>
  <si>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</si>
  <si>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</si>
  <si>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</si>
  <si>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</si>
  <si>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</si>
  <si>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</si>
  <si>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</si>
  <si>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</si>
  <si>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</si>
  <si>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</si>
  <si>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</si>
  <si>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</si>
  <si>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</si>
  <si>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</si>
  <si>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</si>
  <si>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</si>
  <si>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</si>
  <si>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</si>
  <si>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</si>
  <si>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</si>
  <si>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</si>
  <si>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</si>
  <si>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</si>
  <si>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</si>
  <si>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</si>
  <si>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</si>
  <si>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</si>
  <si>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</si>
  <si>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</si>
  <si>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</si>
  <si>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</si>
  <si>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</si>
  <si>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</si>
  <si>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</si>
  <si>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</si>
  <si>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</si>
  <si>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</si>
  <si>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</si>
  <si>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</si>
  <si>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</si>
  <si>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</si>
  <si>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</si>
  <si>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</si>
  <si>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</si>
  <si>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</si>
  <si>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</si>
  <si>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</si>
  <si>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</si>
  <si>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</si>
  <si>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</si>
  <si>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</si>
  <si>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</si>
  <si>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</si>
  <si>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</si>
  <si>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</si>
  <si>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</si>
  <si>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</si>
  <si>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</si>
  <si>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</si>
  <si>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</si>
  <si>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</si>
  <si>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</si>
  <si>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</si>
  <si>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</si>
  <si>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</si>
  <si>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</si>
  <si>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</si>
  <si>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</si>
  <si>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</si>
  <si>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</si>
  <si>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</si>
  <si>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</si>
  <si>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</si>
  <si>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</si>
  <si>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</si>
  <si>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</si>
  <si>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</si>
  <si>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</si>
  <si>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</si>
  <si>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</si>
  <si>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</si>
  <si>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</si>
  <si>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</si>
  <si>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</si>
  <si>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</si>
  <si>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</si>
  <si>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</si>
  <si>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</si>
  <si>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</si>
  <si>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</si>
  <si>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</si>
  <si>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</si>
  <si>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</si>
  <si>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</si>
  <si>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</si>
  <si>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</si>
  <si>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</si>
  <si>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</si>
  <si>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</si>
  <si>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</si>
  <si>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</si>
  <si>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</si>
  <si>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</si>
  <si>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</si>
  <si>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</si>
  <si>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</si>
  <si>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</si>
  <si>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</si>
  <si>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</si>
  <si>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</si>
  <si>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</si>
  <si>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</si>
  <si>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</si>
  <si>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</si>
  <si>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</si>
  <si>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</si>
  <si>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</si>
  <si>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</si>
  <si>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</si>
  <si>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</si>
  <si>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</si>
  <si>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</si>
  <si>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</si>
  <si>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</si>
  <si>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</si>
  <si>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</si>
  <si>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</si>
  <si>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</si>
  <si>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</si>
  <si>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</si>
  <si>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</si>
  <si>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</si>
  <si>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</si>
  <si>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</si>
  <si>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</si>
  <si>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</si>
  <si>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</si>
  <si>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</si>
  <si>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</si>
  <si>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</si>
  <si>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</si>
  <si>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</si>
  <si>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</si>
  <si>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</si>
  <si>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</si>
  <si>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</si>
  <si>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</si>
  <si>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</si>
  <si>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</si>
  <si>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</si>
  <si>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</si>
  <si>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</si>
  <si>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</si>
  <si>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</si>
  <si>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</si>
  <si>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</si>
  <si>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</si>
  <si>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</si>
  <si>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</si>
  <si>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</si>
  <si>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</si>
  <si>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</si>
  <si>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</si>
  <si>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</si>
  <si>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</si>
  <si>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</si>
  <si>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</si>
  <si>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</si>
  <si>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</si>
  <si>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</si>
  <si>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</si>
  <si>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</si>
  <si>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</si>
  <si>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</si>
  <si>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</si>
  <si>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</si>
  <si>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</si>
  <si>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</si>
  <si>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</si>
  <si>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</si>
  <si>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</si>
  <si>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</si>
  <si>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</si>
  <si>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</si>
  <si>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</si>
  <si>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</si>
  <si>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</si>
  <si>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</si>
  <si>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</si>
  <si>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</si>
  <si>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</si>
  <si>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</si>
  <si>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</si>
  <si>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</si>
  <si>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</si>
  <si>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</si>
  <si>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</si>
  <si>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</si>
  <si>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</si>
  <si>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</si>
  <si>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</si>
  <si>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</si>
  <si>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</si>
  <si>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</si>
  <si>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</si>
  <si>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</si>
  <si>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</si>
  <si>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</si>
  <si>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</si>
  <si>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</si>
  <si>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</si>
  <si>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</si>
  <si>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</si>
  <si>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</si>
  <si>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</si>
  <si>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</si>
  <si>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</si>
  <si>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</si>
  <si>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</si>
  <si>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</si>
  <si>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</si>
  <si>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</si>
  <si>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</si>
  <si>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</si>
  <si>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</si>
  <si>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</si>
  <si>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</si>
  <si>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</si>
  <si>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</si>
  <si>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</si>
  <si>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</si>
  <si>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</si>
  <si>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</si>
  <si>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</si>
  <si>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</si>
  <si>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</si>
  <si>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</si>
  <si>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</si>
  <si>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</si>
  <si>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</si>
  <si>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</si>
  <si>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</si>
  <si>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</si>
  <si>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</si>
  <si>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</si>
  <si>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</si>
  <si>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</si>
  <si>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</si>
  <si>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</si>
  <si>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</si>
  <si>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</si>
  <si>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</si>
  <si>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</si>
  <si>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</si>
  <si>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</si>
  <si>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</si>
  <si>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</si>
  <si>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</si>
  <si>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</si>
  <si>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</si>
  <si>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</si>
  <si>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</si>
  <si>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</si>
  <si>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</si>
  <si>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</si>
  <si>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</si>
  <si>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</si>
  <si>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</si>
  <si>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</si>
  <si>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</si>
  <si>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</si>
  <si>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</si>
  <si>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</si>
  <si>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</si>
  <si>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</si>
  <si>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</si>
  <si>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</si>
  <si>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</si>
  <si>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</si>
  <si>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</si>
  <si>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</si>
  <si>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</si>
  <si>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</si>
  <si>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</si>
  <si>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</si>
  <si>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</si>
  <si>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</si>
  <si>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</si>
  <si>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</si>
  <si>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</si>
  <si>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</si>
  <si>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</si>
  <si>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</si>
  <si>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</si>
  <si>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</si>
  <si>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</si>
  <si>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</si>
  <si>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</si>
  <si>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</si>
  <si>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</si>
  <si>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</si>
  <si>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</si>
  <si>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</si>
  <si>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</si>
  <si>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</si>
  <si>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</si>
  <si>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</si>
  <si>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</si>
  <si>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</si>
  <si>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</si>
  <si>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</si>
  <si>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</si>
  <si>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</si>
  <si>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</si>
  <si>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</si>
  <si>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</si>
  <si>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</si>
  <si>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</si>
  <si>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</si>
  <si>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</si>
  <si>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</si>
  <si>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</si>
  <si>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</si>
  <si>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</si>
  <si>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</si>
  <si>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</si>
  <si>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</si>
  <si>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</si>
  <si>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</si>
  <si>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</si>
  <si>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</si>
  <si>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</si>
  <si>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</si>
  <si>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</si>
  <si>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</si>
  <si>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</si>
  <si>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</si>
  <si>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</si>
  <si>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</si>
  <si>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</si>
  <si>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</si>
  <si>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</si>
  <si>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</si>
  <si>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</si>
  <si>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</si>
  <si>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</si>
  <si>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</si>
  <si>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</si>
  <si>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</si>
  <si>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</si>
  <si>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</si>
  <si>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</si>
  <si>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</si>
  <si>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</si>
  <si>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</si>
  <si>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</si>
  <si>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</si>
  <si>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</si>
  <si>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</si>
  <si>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</si>
  <si>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</si>
  <si>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</si>
  <si>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</si>
  <si>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</si>
  <si>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</si>
  <si>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</si>
  <si>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</si>
  <si>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</si>
  <si>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</si>
  <si>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</si>
  <si>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</si>
  <si>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</si>
  <si>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</si>
  <si>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</si>
  <si>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</si>
  <si>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</si>
  <si>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</si>
  <si>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</si>
  <si>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</si>
  <si>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</si>
  <si>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</si>
  <si>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</si>
  <si>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</si>
  <si>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</si>
  <si>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</si>
  <si>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</si>
  <si>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</si>
  <si>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</si>
  <si>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</si>
  <si>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</si>
  <si>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</si>
  <si>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</si>
  <si>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</si>
  <si>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</si>
  <si>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</si>
  <si>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</si>
  <si>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</si>
  <si>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</si>
  <si>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</si>
  <si>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</si>
  <si>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</si>
  <si>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</si>
  <si>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</si>
  <si>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</si>
  <si>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</si>
  <si>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</si>
  <si>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</si>
  <si>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</si>
  <si>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</si>
  <si>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</si>
  <si>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</si>
  <si>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</si>
  <si>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</si>
  <si>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</si>
  <si>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</si>
  <si>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</si>
  <si>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</si>
  <si>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</si>
  <si>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</si>
  <si>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</si>
  <si>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</si>
  <si>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</si>
  <si>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</si>
  <si>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</si>
  <si>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</si>
  <si>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</si>
  <si>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</si>
  <si>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</si>
  <si>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</si>
  <si>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</si>
  <si>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</si>
  <si>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</si>
  <si>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</si>
  <si>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</si>
  <si>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</si>
  <si>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</si>
  <si>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</si>
  <si>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</si>
  <si>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</si>
  <si>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</si>
  <si>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</si>
  <si>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</si>
  <si>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</si>
  <si>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</si>
  <si>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</si>
  <si>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</si>
  <si>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</si>
  <si>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</si>
  <si>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</si>
  <si>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</si>
  <si>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</si>
  <si>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</si>
  <si>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</si>
  <si>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</si>
  <si>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</si>
  <si>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</si>
  <si>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</si>
  <si>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</si>
  <si>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</si>
  <si>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</si>
  <si>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</si>
  <si>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</si>
  <si>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</si>
  <si>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</si>
  <si>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</si>
  <si>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</si>
  <si>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</si>
  <si>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</si>
  <si>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</si>
  <si>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</si>
  <si>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</si>
  <si>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</si>
  <si>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</si>
  <si>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</si>
  <si>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</si>
  <si>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</si>
  <si>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</si>
  <si>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</si>
  <si>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</si>
  <si>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</si>
  <si>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</si>
  <si>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</si>
  <si>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</si>
  <si>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</si>
  <si>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</si>
  <si>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</si>
  <si>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</si>
  <si>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</si>
  <si>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</si>
  <si>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</si>
  <si>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</si>
  <si>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</si>
  <si>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</si>
  <si>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</si>
  <si>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</si>
  <si>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</si>
  <si>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</si>
  <si>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</si>
  <si>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</si>
  <si>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</si>
  <si>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</si>
  <si>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</si>
  <si>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</si>
  <si>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</si>
  <si>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</si>
  <si>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</si>
  <si>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</si>
  <si>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</si>
  <si>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</si>
  <si>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</si>
  <si>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</si>
  <si>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</si>
  <si>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</si>
  <si>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</si>
  <si>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</si>
  <si>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</si>
  <si>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</si>
  <si>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</si>
  <si>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</si>
  <si>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</si>
  <si>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</si>
  <si>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</si>
  <si>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</si>
  <si>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</si>
  <si>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</si>
  <si>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</si>
  <si>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</si>
  <si>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</si>
  <si>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</si>
  <si>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</si>
  <si>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</si>
  <si>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</si>
  <si>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</si>
  <si>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</si>
  <si>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</si>
  <si>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</si>
  <si>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</si>
  <si>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</si>
  <si>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</si>
  <si>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</si>
  <si>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</si>
  <si>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</si>
  <si>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</si>
  <si>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</si>
  <si>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</si>
  <si>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</si>
  <si>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</si>
  <si>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</si>
  <si>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</si>
  <si>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</si>
  <si>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</si>
  <si>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</si>
  <si>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</si>
  <si>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</si>
  <si>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</si>
  <si>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</si>
  <si>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</si>
  <si>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</si>
  <si>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</si>
  <si>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</si>
  <si>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</si>
  <si>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</si>
  <si>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</si>
  <si>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</si>
  <si>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</si>
  <si>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</si>
  <si>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</si>
  <si>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</si>
  <si>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</si>
  <si>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</si>
  <si>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</si>
  <si>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</si>
  <si>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</si>
  <si>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</si>
  <si>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</si>
  <si>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</si>
  <si>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</si>
  <si>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</si>
  <si>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</si>
  <si>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</si>
  <si>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</si>
  <si>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</si>
  <si>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</si>
  <si>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</si>
  <si>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</si>
  <si>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</si>
  <si>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</si>
  <si>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</si>
  <si>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</si>
  <si>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</si>
  <si>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</si>
  <si>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</si>
  <si>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</si>
  <si>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</si>
  <si>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</si>
  <si>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</si>
  <si>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</si>
  <si>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</si>
  <si>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</si>
  <si>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</si>
  <si>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</si>
  <si>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</si>
  <si>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</si>
  <si>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</si>
  <si>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</si>
  <si>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</si>
  <si>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</si>
  <si>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</si>
  <si>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</si>
  <si>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</si>
  <si>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</si>
  <si>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</si>
  <si>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</si>
  <si>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</si>
  <si>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</si>
  <si>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</si>
  <si>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</si>
  <si>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</si>
  <si>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</si>
  <si>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</si>
  <si>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</si>
  <si>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</si>
  <si>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</si>
  <si>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</si>
  <si>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</si>
  <si>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</si>
  <si>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</si>
  <si>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</si>
  <si>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</si>
  <si>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</si>
  <si>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</si>
  <si>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</si>
  <si>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</si>
  <si>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</si>
  <si>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</si>
  <si>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</si>
  <si>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</si>
  <si>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</si>
  <si>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</si>
  <si>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</si>
  <si>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</si>
  <si>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</si>
  <si>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</si>
  <si>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</si>
  <si>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</si>
  <si>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</si>
  <si>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</si>
  <si>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</si>
  <si>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</si>
  <si>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</si>
  <si>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</si>
  <si>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</si>
  <si>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</si>
  <si>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</si>
  <si>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</si>
  <si>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</si>
  <si>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</si>
  <si>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</si>
  <si>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</si>
  <si>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</si>
  <si>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</si>
  <si>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</si>
  <si>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</si>
  <si>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</si>
  <si>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</si>
  <si>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</si>
  <si>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</si>
  <si>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</si>
  <si>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</si>
  <si>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</si>
  <si>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</si>
  <si>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</si>
  <si>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</si>
  <si>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</si>
  <si>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</si>
  <si>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</si>
  <si>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</si>
  <si>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</si>
  <si>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</si>
  <si>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</si>
  <si>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</si>
  <si>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</si>
  <si>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</si>
  <si>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</si>
  <si>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</si>
  <si>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</si>
  <si>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</si>
  <si>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</si>
  <si>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</si>
  <si>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</si>
  <si>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</si>
  <si>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</si>
  <si>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</si>
  <si>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</si>
  <si>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</si>
  <si>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</si>
  <si>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</si>
  <si>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</si>
  <si>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</si>
  <si>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</si>
  <si>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</si>
  <si>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</si>
  <si>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</si>
  <si>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</si>
  <si>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</si>
  <si>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</si>
  <si>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</si>
  <si>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</si>
  <si>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</si>
  <si>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</si>
  <si>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</si>
  <si>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</si>
  <si>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</si>
  <si>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</si>
  <si>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</si>
  <si>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</si>
  <si>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</si>
  <si>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</si>
  <si>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</si>
  <si>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</si>
  <si>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</si>
  <si>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</si>
  <si>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</si>
  <si>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</si>
  <si>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</si>
  <si>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</si>
  <si>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</si>
  <si>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</si>
  <si>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</si>
  <si>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</si>
  <si>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</si>
  <si>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</si>
  <si>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</si>
  <si>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</si>
  <si>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</si>
  <si>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</si>
  <si>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</si>
  <si>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</si>
  <si>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</si>
  <si>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</si>
  <si>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</si>
  <si>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</si>
  <si>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</si>
  <si>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</si>
  <si>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</si>
  <si>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</si>
  <si>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</si>
  <si>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</si>
  <si>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</si>
  <si>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</si>
  <si>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</si>
  <si>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</si>
  <si>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</si>
  <si>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</si>
  <si>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</si>
  <si>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</si>
  <si>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</si>
  <si>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</si>
  <si>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</si>
  <si>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</si>
  <si>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</si>
  <si>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</si>
  <si>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</si>
  <si>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</si>
  <si>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</si>
  <si>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</si>
  <si>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</si>
  <si>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</si>
  <si>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</si>
  <si>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</si>
  <si>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</si>
  <si>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</si>
  <si>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</si>
  <si>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</si>
  <si>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</si>
  <si>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</si>
  <si>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</si>
  <si>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</si>
  <si>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</si>
  <si>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</si>
  <si>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</si>
  <si>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</si>
  <si>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</si>
  <si>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</si>
  <si>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</si>
  <si>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</si>
  <si>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</si>
  <si>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</si>
  <si>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</si>
  <si>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</si>
  <si>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</si>
  <si>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</si>
  <si>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</si>
  <si>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</si>
  <si>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</si>
  <si>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</si>
  <si>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</si>
  <si>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</si>
  <si>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</si>
  <si>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</si>
  <si>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</si>
  <si>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</si>
  <si>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</si>
  <si>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</si>
  <si>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</si>
  <si>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</si>
  <si>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</si>
  <si>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</si>
  <si>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</si>
  <si>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</si>
  <si>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</si>
  <si>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</si>
  <si>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</si>
  <si>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</si>
  <si>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</si>
  <si>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</si>
  <si>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</si>
  <si>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</si>
  <si>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</si>
  <si>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</si>
  <si>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</si>
  <si>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</si>
  <si>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</si>
  <si>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</si>
  <si>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</si>
  <si>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</si>
  <si>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</si>
  <si>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</si>
  <si>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</si>
  <si>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</si>
  <si>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</si>
  <si>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</si>
  <si>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</si>
  <si>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</si>
  <si>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</si>
  <si>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</si>
  <si>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</si>
  <si>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</si>
  <si>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</si>
  <si>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</si>
  <si>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</si>
  <si>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</si>
  <si>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</si>
  <si>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</si>
  <si>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</si>
  <si>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</si>
  <si>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</si>
  <si>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</si>
  <si>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</si>
  <si>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</si>
  <si>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</si>
  <si>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</si>
  <si>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</si>
  <si>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</si>
  <si>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</si>
  <si>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</si>
  <si>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</si>
  <si>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</si>
  <si>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</si>
  <si>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</si>
  <si>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</si>
  <si>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</si>
  <si>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</si>
  <si>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</si>
  <si>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</si>
  <si>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</si>
  <si>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</si>
  <si>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</si>
  <si>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</si>
  <si>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</si>
  <si>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</si>
  <si>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</si>
  <si>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</si>
  <si>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</si>
  <si>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</si>
  <si>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</si>
  <si>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</si>
  <si>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</si>
  <si>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</si>
  <si>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</si>
  <si>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</si>
  <si>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</si>
  <si>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</si>
  <si>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</si>
  <si>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</si>
  <si>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</si>
  <si>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</si>
  <si>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</si>
  <si>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</si>
  <si>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</si>
  <si>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</si>
  <si>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</si>
  <si>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</si>
  <si>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</si>
  <si>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</si>
  <si>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</si>
  <si>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</si>
  <si>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</si>
  <si>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</si>
  <si>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</si>
  <si>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</si>
  <si>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</si>
  <si>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</si>
  <si>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</si>
  <si>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</si>
  <si>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</si>
  <si>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</si>
  <si>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</si>
  <si>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</si>
  <si>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</si>
  <si>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</si>
  <si>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</si>
  <si>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</si>
  <si>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</si>
  <si>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</si>
  <si>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</si>
  <si>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</si>
  <si>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</si>
  <si>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</si>
  <si>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</si>
  <si>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</si>
  <si>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</si>
  <si>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</si>
  <si>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</si>
  <si>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</si>
  <si>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</si>
  <si>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</si>
  <si>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</si>
  <si>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</si>
  <si>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</si>
  <si>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</si>
  <si>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</si>
  <si>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</si>
  <si>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</si>
  <si>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</si>
  <si>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</si>
  <si>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</si>
  <si>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</si>
  <si>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</si>
  <si>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</si>
  <si>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</si>
  <si>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</si>
  <si>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</si>
  <si>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</si>
  <si>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</si>
  <si>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</si>
  <si>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</si>
  <si>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</si>
  <si>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</si>
  <si>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</si>
  <si>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</si>
  <si>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</si>
  <si>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</si>
  <si>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</si>
  <si>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</si>
  <si>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</si>
  <si>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</si>
  <si>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</si>
  <si>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</si>
  <si>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</si>
  <si>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</si>
  <si>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</si>
  <si>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</si>
  <si>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</si>
  <si>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</si>
  <si>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</si>
  <si>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</si>
  <si>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</si>
  <si>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</si>
  <si>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</si>
  <si>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</si>
  <si>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</si>
  <si>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</si>
  <si>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</si>
  <si>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</si>
  <si>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</si>
  <si>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</si>
  <si>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</si>
  <si>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</si>
  <si>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</si>
  <si>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</si>
  <si>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</si>
  <si>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</si>
  <si>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</si>
  <si>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</si>
  <si>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</si>
  <si>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</si>
  <si>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</si>
  <si>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</si>
  <si>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</si>
  <si>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</si>
  <si>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</si>
  <si>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</si>
  <si>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</si>
  <si>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</si>
  <si>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</si>
  <si>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</si>
  <si>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</si>
  <si>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</si>
  <si>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</si>
  <si>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</si>
  <si>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</si>
  <si>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</si>
  <si>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</si>
  <si>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</si>
  <si>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</si>
  <si>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</si>
  <si>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</si>
  <si>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</si>
  <si>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</si>
  <si>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</si>
  <si>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</si>
  <si>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</si>
  <si>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</si>
  <si>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</si>
  <si>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</si>
  <si>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</si>
  <si>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</si>
  <si>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</si>
  <si>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</si>
  <si>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</si>
  <si>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</si>
  <si>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</si>
  <si>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</si>
  <si>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</si>
  <si>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</si>
  <si>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</si>
  <si>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</si>
  <si>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</si>
  <si>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</si>
  <si>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</si>
  <si>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</si>
  <si>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</si>
  <si>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</si>
  <si>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</si>
  <si>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</si>
  <si>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</si>
  <si>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</si>
  <si>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</si>
  <si>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</si>
  <si>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</si>
  <si>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</si>
  <si>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</si>
  <si>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</si>
  <si>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</si>
  <si>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</si>
  <si>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</si>
  <si>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</si>
  <si>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</si>
  <si>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</si>
  <si>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</si>
  <si>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</si>
  <si>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</si>
  <si>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</si>
  <si>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</si>
  <si>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</si>
  <si>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</si>
  <si>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</si>
  <si>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</si>
  <si>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</si>
  <si>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</si>
  <si>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</si>
  <si>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</si>
  <si>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</si>
  <si>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</si>
  <si>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</si>
  <si>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</si>
  <si>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</si>
  <si>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</si>
  <si>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</si>
  <si>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</si>
  <si>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</si>
  <si>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</si>
  <si>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</si>
  <si>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</si>
  <si>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</si>
  <si>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</si>
  <si>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</si>
  <si>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</si>
  <si>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</si>
  <si>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</si>
  <si>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</si>
  <si>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</si>
  <si>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</si>
  <si>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</si>
  <si>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</si>
  <si>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</si>
  <si>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</si>
  <si>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</si>
  <si>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</si>
  <si>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</si>
  <si>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</si>
  <si>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</si>
  <si>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</si>
  <si>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</si>
  <si>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</si>
  <si>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</si>
  <si>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</si>
  <si>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</si>
  <si>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</si>
  <si>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</si>
  <si>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</si>
  <si>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</si>
  <si>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</si>
  <si>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</si>
  <si>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</si>
  <si>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</si>
  <si>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</si>
  <si>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</si>
  <si>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</si>
  <si>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</si>
  <si>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</si>
  <si>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</si>
  <si>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</si>
  <si>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</si>
  <si>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</si>
  <si>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</si>
  <si>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</si>
  <si>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</si>
  <si>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</si>
  <si>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</si>
  <si>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</si>
  <si>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</si>
  <si>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</si>
  <si>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</si>
  <si>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</si>
  <si>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</si>
  <si>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</si>
  <si>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</si>
  <si>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</si>
  <si>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</si>
  <si>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</si>
  <si>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</si>
  <si>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</si>
  <si>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</si>
  <si>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</si>
  <si>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</si>
  <si>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</si>
  <si>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</si>
  <si>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</si>
  <si>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</si>
  <si>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</si>
  <si>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</si>
  <si>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</si>
  <si>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</si>
  <si>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</si>
  <si>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</si>
  <si>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</si>
  <si>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</si>
  <si>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</si>
  <si>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</si>
  <si>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</si>
  <si>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</si>
  <si>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</si>
  <si>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</si>
  <si>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</si>
  <si>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</si>
  <si>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</si>
  <si>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</si>
  <si>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</si>
  <si>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</si>
  <si>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</si>
  <si>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</si>
  <si>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</si>
  <si>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</si>
  <si>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</si>
  <si>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</si>
  <si>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</si>
  <si>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</si>
  <si>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</si>
  <si>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</si>
  <si>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</si>
  <si>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</si>
  <si>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</si>
  <si>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</si>
  <si>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</si>
  <si>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</si>
  <si>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</si>
  <si>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</si>
  <si>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</si>
  <si>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</si>
  <si>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</si>
  <si>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</si>
  <si>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</si>
  <si>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</si>
  <si>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</si>
  <si>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</si>
  <si>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</si>
  <si>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</si>
  <si>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</si>
  <si>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</si>
  <si>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</si>
  <si>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</si>
  <si>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</si>
  <si>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</si>
  <si>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</si>
  <si>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</si>
  <si>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</si>
  <si>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</si>
  <si>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</si>
  <si>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</si>
  <si>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</si>
  <si>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</si>
  <si>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</si>
  <si>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</si>
  <si>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</si>
  <si>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</si>
  <si>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</si>
  <si>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</si>
  <si>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</si>
  <si>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</si>
  <si>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</si>
  <si>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</si>
  <si>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</si>
  <si>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</si>
  <si>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</si>
  <si>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</si>
  <si>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</si>
  <si>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</si>
  <si>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</si>
  <si>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</si>
  <si>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</si>
  <si>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</si>
  <si>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</si>
  <si>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</si>
  <si>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</si>
  <si>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</si>
  <si>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</si>
  <si>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</si>
  <si>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</si>
  <si>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</si>
  <si>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</si>
  <si>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</si>
  <si>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</si>
  <si>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</si>
  <si>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</si>
  <si>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</si>
  <si>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</si>
  <si>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</si>
  <si>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</si>
  <si>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</si>
  <si>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</si>
  <si>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</si>
  <si>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</si>
  <si>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</si>
  <si>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</si>
  <si>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</si>
  <si>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</si>
  <si>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</si>
  <si>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</si>
  <si>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</si>
  <si>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</si>
  <si>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</si>
  <si>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</si>
  <si>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</si>
  <si>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</si>
  <si>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</si>
  <si>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</si>
  <si>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</si>
  <si>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</si>
  <si>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</si>
  <si>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</si>
  <si>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</si>
  <si>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</si>
  <si>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</si>
  <si>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</si>
  <si>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</si>
  <si>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</si>
  <si>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</si>
  <si>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</si>
  <si>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</si>
  <si>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</si>
  <si>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</si>
  <si>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</si>
  <si>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</si>
  <si>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</si>
  <si>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</si>
  <si>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</si>
  <si>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</si>
  <si>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</si>
  <si>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</si>
  <si>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</si>
  <si>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</si>
  <si>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</si>
  <si>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</si>
  <si>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</si>
  <si>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</si>
  <si>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</si>
  <si>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</si>
  <si>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</si>
  <si>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</si>
  <si>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</si>
  <si>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</si>
  <si>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</si>
  <si>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</si>
  <si>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</si>
  <si>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</si>
  <si>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</si>
  <si>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</si>
  <si>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</si>
  <si>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</si>
  <si>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</si>
  <si>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</si>
  <si>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</si>
  <si>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</si>
  <si>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</si>
  <si>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</si>
  <si>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</si>
  <si>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</si>
  <si>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</si>
  <si>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</si>
  <si>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</si>
  <si>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</si>
  <si>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</si>
  <si>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</si>
  <si>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</si>
  <si>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</si>
  <si>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</si>
  <si>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</si>
  <si>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</si>
  <si>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</si>
  <si>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</si>
  <si>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</si>
  <si>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</si>
  <si>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</si>
  <si>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</si>
  <si>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</si>
  <si>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</si>
  <si>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</si>
  <si>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</si>
  <si>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</si>
  <si>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</si>
  <si>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</si>
  <si>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</si>
  <si>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</si>
  <si>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</si>
  <si>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</si>
  <si>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</si>
  <si>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</si>
  <si>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</si>
  <si>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</si>
  <si>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</si>
  <si>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</si>
  <si>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</si>
  <si>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</si>
  <si>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</si>
  <si>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</si>
  <si>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</si>
  <si>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</si>
  <si>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</si>
  <si>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</si>
  <si>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</si>
  <si>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</si>
  <si>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</si>
  <si>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</si>
  <si>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</si>
  <si>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</si>
  <si>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</si>
  <si>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</si>
  <si>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</si>
  <si>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</si>
  <si>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</si>
  <si>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</si>
  <si>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</si>
  <si>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</si>
  <si>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</si>
  <si>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</si>
  <si>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</si>
  <si>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</si>
  <si>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</si>
  <si>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</si>
  <si>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</si>
  <si>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</si>
  <si>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</si>
  <si>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</si>
  <si>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</si>
  <si>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</si>
  <si>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</si>
  <si>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</si>
  <si>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</si>
  <si>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</si>
  <si>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</si>
  <si>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</si>
  <si>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</si>
  <si>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</si>
  <si>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</si>
  <si>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</si>
  <si>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</si>
  <si>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</si>
  <si>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</si>
  <si>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</si>
  <si>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</si>
  <si>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</si>
  <si>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</si>
  <si>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</si>
  <si>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</si>
  <si>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</si>
  <si>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</si>
  <si>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</si>
  <si>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</si>
  <si>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</si>
  <si>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</si>
  <si>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</si>
  <si>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</si>
  <si>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</si>
  <si>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</si>
  <si>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</si>
  <si>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</si>
  <si>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</si>
  <si>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</si>
  <si>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</si>
  <si>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</si>
  <si>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</si>
  <si>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</si>
  <si>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</si>
  <si>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</si>
  <si>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</si>
  <si>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</si>
  <si>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</si>
  <si>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</si>
  <si>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</si>
  <si>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</si>
  <si>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</si>
  <si>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</si>
  <si>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</si>
  <si>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</si>
  <si>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</si>
  <si>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</si>
  <si>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</si>
  <si>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</si>
  <si>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</si>
  <si>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</si>
  <si>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</si>
  <si>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</si>
  <si>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</si>
  <si>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</si>
  <si>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</si>
  <si>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</si>
  <si>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</si>
  <si>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</si>
  <si>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</si>
  <si>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</si>
  <si>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</si>
  <si>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</si>
  <si>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</si>
  <si>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</si>
  <si>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</si>
  <si>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</si>
  <si>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</si>
  <si>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</si>
  <si>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</si>
  <si>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</si>
  <si>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</si>
  <si>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</si>
  <si>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</si>
  <si>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</si>
  <si>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</si>
  <si>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</si>
  <si>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</si>
  <si>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</si>
  <si>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</si>
  <si>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</si>
  <si>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</si>
  <si>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</si>
  <si>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</si>
  <si>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</si>
  <si>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</si>
  <si>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</si>
  <si>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</si>
  <si>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</si>
  <si>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</si>
  <si>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</si>
  <si>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</si>
  <si>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</si>
  <si>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</si>
  <si>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</si>
  <si>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</si>
  <si>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</si>
  <si>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</si>
  <si>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</si>
  <si>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</si>
  <si>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</si>
  <si>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</si>
  <si>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</si>
  <si>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</si>
  <si>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</si>
  <si>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</si>
  <si>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</si>
  <si>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</si>
  <si>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</si>
  <si>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</si>
  <si>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</si>
  <si>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</si>
  <si>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</si>
  <si>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</si>
  <si>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</si>
  <si>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</si>
  <si>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</si>
  <si>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</si>
  <si>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</si>
  <si>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</si>
  <si>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</si>
  <si>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</si>
  <si>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</si>
  <si>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</si>
  <si>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</si>
  <si>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</si>
  <si>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</si>
  <si>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</si>
  <si>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</si>
  <si>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</si>
  <si>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</si>
  <si>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</si>
  <si>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</si>
  <si>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</si>
  <si>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</si>
  <si>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</si>
  <si>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</si>
  <si>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</si>
  <si>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</si>
  <si>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</si>
  <si>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</si>
  <si>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</si>
  <si>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</si>
  <si>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</si>
  <si>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</si>
  <si>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</si>
  <si>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</si>
  <si>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</si>
  <si>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</si>
  <si>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</si>
  <si>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</si>
  <si>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</si>
  <si>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</si>
  <si>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</si>
  <si>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</si>
  <si>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</si>
  <si>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</si>
  <si>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</si>
  <si>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</si>
  <si>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</si>
  <si>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</si>
  <si>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</si>
  <si>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</si>
  <si>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</si>
  <si>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</si>
  <si>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</si>
  <si>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</si>
  <si>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</si>
  <si>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</si>
  <si>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</si>
  <si>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</si>
  <si>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</si>
  <si>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</si>
  <si>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</si>
  <si>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</si>
  <si>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</si>
  <si>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</si>
  <si>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</si>
  <si>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</si>
  <si>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</si>
  <si>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</si>
  <si>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</si>
  <si>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</si>
  <si>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</si>
  <si>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</si>
  <si>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</si>
  <si>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</si>
  <si>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</si>
  <si>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</si>
  <si>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</si>
  <si>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</si>
  <si>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</si>
  <si>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</si>
  <si>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</si>
  <si>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</si>
  <si>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</si>
  <si>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</si>
  <si>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</si>
  <si>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</si>
  <si>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</si>
  <si>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</si>
  <si>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</si>
  <si>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</si>
  <si>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</si>
  <si>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</si>
  <si>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</si>
  <si>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</si>
  <si>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</si>
  <si>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</si>
  <si>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</si>
  <si>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</si>
  <si>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</si>
  <si>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</si>
  <si>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</si>
  <si>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</si>
  <si>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</si>
  <si>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</si>
  <si>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</si>
  <si>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</si>
  <si>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</si>
  <si>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</si>
  <si>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</si>
  <si>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</si>
  <si>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</si>
  <si>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</si>
  <si>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</si>
  <si>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</si>
  <si>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</si>
  <si>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</si>
  <si>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</si>
  <si>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</si>
  <si>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</si>
  <si>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</si>
  <si>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</si>
  <si>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</si>
  <si>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</si>
  <si>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</si>
  <si>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</si>
  <si>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</si>
  <si>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</si>
  <si>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</si>
  <si>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</si>
  <si>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</si>
  <si>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</si>
  <si>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</si>
  <si>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</si>
  <si>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</si>
  <si>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</si>
  <si>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</si>
  <si>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</si>
  <si>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</si>
  <si>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</si>
  <si>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</si>
  <si>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</si>
  <si>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</si>
  <si>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</si>
  <si>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</si>
  <si>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</si>
  <si>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</si>
  <si>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</si>
  <si>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</si>
  <si>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</si>
  <si>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</si>
  <si>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</si>
  <si>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</si>
  <si>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</si>
  <si>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</si>
  <si>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</si>
  <si>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</si>
  <si>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</si>
  <si>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</si>
  <si>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</si>
  <si>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</si>
  <si>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</si>
  <si>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</si>
  <si>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</si>
  <si>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</si>
  <si>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</si>
  <si>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</si>
  <si>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</si>
  <si>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</si>
  <si>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</si>
  <si>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</si>
  <si>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</si>
  <si>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</si>
  <si>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</si>
  <si>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</si>
  <si>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</si>
  <si>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</si>
  <si>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</si>
  <si>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</si>
  <si>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</si>
  <si>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</si>
  <si>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</si>
  <si>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</si>
  <si>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</si>
  <si>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</si>
  <si>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</si>
  <si>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</si>
  <si>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</si>
  <si>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</si>
  <si>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</si>
  <si>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</si>
  <si>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</si>
  <si>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</si>
  <si>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</si>
  <si>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</si>
  <si>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</si>
  <si>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</si>
  <si>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</si>
  <si>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</si>
  <si>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</si>
  <si>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</si>
  <si>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</si>
  <si>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</si>
  <si>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</si>
  <si>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</si>
  <si>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</si>
  <si>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</si>
  <si>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</si>
  <si>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</si>
  <si>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</si>
  <si>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</si>
  <si>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</si>
  <si>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</si>
  <si>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</si>
  <si>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</si>
  <si>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</si>
  <si>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</si>
  <si>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</si>
  <si>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</si>
  <si>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</si>
  <si>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</si>
  <si>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</si>
  <si>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</si>
  <si>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</si>
  <si>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</si>
  <si>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</si>
  <si>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</si>
  <si>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</si>
  <si>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</si>
  <si>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</si>
  <si>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</si>
  <si>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</si>
  <si>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</si>
  <si>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</si>
  <si>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</si>
  <si>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</si>
  <si>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</si>
  <si>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</si>
  <si>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</si>
  <si>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</si>
  <si>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</si>
  <si>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</si>
  <si>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</si>
  <si>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</si>
  <si>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</si>
  <si>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</si>
  <si>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</si>
  <si>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</si>
  <si>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</si>
  <si>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</si>
  <si>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</si>
  <si>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</si>
  <si>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</si>
  <si>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</si>
  <si>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</si>
  <si>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</si>
  <si>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</si>
  <si>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</si>
  <si>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</si>
  <si>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</si>
  <si>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</si>
  <si>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</si>
  <si>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</si>
  <si>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</si>
  <si>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</si>
  <si>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</si>
  <si>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</si>
  <si>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</si>
  <si>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</si>
  <si>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</si>
  <si>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</si>
  <si>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</si>
  <si>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</si>
  <si>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</si>
  <si>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</si>
  <si>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</si>
  <si>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</si>
  <si>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</si>
  <si>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</si>
  <si>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</si>
  <si>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</si>
  <si>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</si>
  <si>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</si>
  <si>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</si>
  <si>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</si>
  <si>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</si>
  <si>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</si>
  <si>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</si>
  <si>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</si>
  <si>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</si>
  <si>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</si>
  <si>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</si>
  <si>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</si>
  <si>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</si>
  <si>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</si>
  <si>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</si>
  <si>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</si>
  <si>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</si>
  <si>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</si>
  <si>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</si>
  <si>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</si>
  <si>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</si>
  <si>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</si>
  <si>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</si>
  <si>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</si>
  <si>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</si>
  <si>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</si>
  <si>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</si>
  <si>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</si>
  <si>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</si>
  <si>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</si>
  <si>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</si>
  <si>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</si>
  <si>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</si>
  <si>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</si>
  <si>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</si>
  <si>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</si>
  <si>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</si>
  <si>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</si>
  <si>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</si>
  <si>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</si>
  <si>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</si>
  <si>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</si>
  <si>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</si>
  <si>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</si>
  <si>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</si>
  <si>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</si>
  <si>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</si>
  <si>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</si>
  <si>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</si>
  <si>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</si>
  <si>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</si>
  <si>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</si>
  <si>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</si>
  <si>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</si>
  <si>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</si>
  <si>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</si>
  <si>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</si>
  <si>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</si>
  <si>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</si>
  <si>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</si>
  <si>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</si>
  <si>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</si>
  <si>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</si>
  <si>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</si>
  <si>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</si>
  <si>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</si>
  <si>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</si>
  <si>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</si>
  <si>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</si>
  <si>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</si>
  <si>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</si>
  <si>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</si>
  <si>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</si>
  <si>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</si>
  <si>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</si>
  <si>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</si>
  <si>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</si>
  <si>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</si>
  <si>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</si>
  <si>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</si>
  <si>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</si>
  <si>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</si>
  <si>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</si>
  <si>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</si>
  <si>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</si>
  <si>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</si>
  <si>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</si>
  <si>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</si>
  <si>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</si>
  <si>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</si>
  <si>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</si>
  <si>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</si>
  <si>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</si>
  <si>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</si>
  <si>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</si>
  <si>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</si>
  <si>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</si>
  <si>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</si>
  <si>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</si>
  <si>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</si>
  <si>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</si>
  <si>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</si>
  <si>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</si>
  <si>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</si>
  <si>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</si>
  <si>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</si>
  <si>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</si>
  <si>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</si>
  <si>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</si>
  <si>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</si>
  <si>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</si>
  <si>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</si>
  <si>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</si>
  <si>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</si>
  <si>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</si>
  <si>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</si>
  <si>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</si>
  <si>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</si>
  <si>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</si>
  <si>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</si>
  <si>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</si>
  <si>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</si>
  <si>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</si>
  <si>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</si>
  <si>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</si>
  <si>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</si>
  <si>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</si>
  <si>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</si>
  <si>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</si>
  <si>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</si>
  <si>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</si>
  <si>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</si>
  <si>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</si>
  <si>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</si>
  <si>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</si>
  <si>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</si>
  <si>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</si>
  <si>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</si>
  <si>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</si>
  <si>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</si>
  <si>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</si>
  <si>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</si>
  <si>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</si>
  <si>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</si>
  <si>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</si>
  <si>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</si>
  <si>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</si>
  <si>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</si>
  <si>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</si>
  <si>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</si>
  <si>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</si>
  <si>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</si>
  <si>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</si>
  <si>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</si>
  <si>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</si>
  <si>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</si>
  <si>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</si>
  <si>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</si>
  <si>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</si>
  <si>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</si>
  <si>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</si>
  <si>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</si>
  <si>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</si>
  <si>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</si>
  <si>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</si>
  <si>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</si>
  <si>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</si>
  <si>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</si>
  <si>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</si>
  <si>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</si>
  <si>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</si>
  <si>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</si>
  <si>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</si>
  <si>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</si>
  <si>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</si>
  <si>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</si>
  <si>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</si>
  <si>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</si>
  <si>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</si>
  <si>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</si>
  <si>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</si>
  <si>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</si>
  <si>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</si>
  <si>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</si>
  <si>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</si>
  <si>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</si>
  <si>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</si>
  <si>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</si>
  <si>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</si>
  <si>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</si>
  <si>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</si>
  <si>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</si>
  <si>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</si>
  <si>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</si>
  <si>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</si>
  <si>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</si>
  <si>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</si>
  <si>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</si>
  <si>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</si>
  <si>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</si>
  <si>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</si>
  <si>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</si>
  <si>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</si>
  <si>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</si>
  <si>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</si>
  <si>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</si>
  <si>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</si>
  <si>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</si>
  <si>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</si>
  <si>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</si>
  <si>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</si>
  <si>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</si>
  <si>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</si>
  <si>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</si>
  <si>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</si>
  <si>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</si>
  <si>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</si>
  <si>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</si>
  <si>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</si>
  <si>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</si>
  <si>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</si>
  <si>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</si>
  <si>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</si>
  <si>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</si>
  <si>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</si>
  <si>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</si>
  <si>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</si>
  <si>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</si>
  <si>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</si>
  <si>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</si>
  <si>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</si>
  <si>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</si>
  <si>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</si>
  <si>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</si>
  <si>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</si>
  <si>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</si>
  <si>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</si>
  <si>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</si>
  <si>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</si>
  <si>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</si>
  <si>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</si>
  <si>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</si>
  <si>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</si>
  <si>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</si>
  <si>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</si>
  <si>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</si>
  <si>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</si>
  <si>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</si>
  <si>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</si>
  <si>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</si>
  <si>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</si>
  <si>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</si>
  <si>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</si>
  <si>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</si>
  <si>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</si>
  <si>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</si>
  <si>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</si>
  <si>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</si>
  <si>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</si>
  <si>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</si>
  <si>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</si>
  <si>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</si>
  <si>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</si>
  <si>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</si>
  <si>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</si>
  <si>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</si>
  <si>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</si>
  <si>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</si>
  <si>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</si>
  <si>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</si>
  <si>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</si>
  <si>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</si>
  <si>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</si>
  <si>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</si>
  <si>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</si>
  <si>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</si>
  <si>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</si>
  <si>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</si>
  <si>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</si>
  <si>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</si>
  <si>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</si>
  <si>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</si>
  <si>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</si>
  <si>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</si>
  <si>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</si>
  <si>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</si>
  <si>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</si>
  <si>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</si>
  <si>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</si>
  <si>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</si>
  <si>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</si>
  <si>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</si>
  <si>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</si>
  <si>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</si>
  <si>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</si>
  <si>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</si>
  <si>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</si>
  <si>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</si>
  <si>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</si>
  <si>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</si>
  <si>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</si>
  <si>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</si>
  <si>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</si>
  <si>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</si>
  <si>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</si>
  <si>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</si>
  <si>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</si>
  <si>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</si>
  <si>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</si>
  <si>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</si>
  <si>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</si>
  <si>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</si>
  <si>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</si>
  <si>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</si>
  <si>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</si>
  <si>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</si>
  <si>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</si>
  <si>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</si>
  <si>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</si>
  <si>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</si>
  <si>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</si>
  <si>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</si>
  <si>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</si>
  <si>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</si>
  <si>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</si>
  <si>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</si>
  <si>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</si>
  <si>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</si>
  <si>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</si>
  <si>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</si>
  <si>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</si>
  <si>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</si>
  <si>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</si>
  <si>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</si>
  <si>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</si>
  <si>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</si>
  <si>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</si>
  <si>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</si>
  <si>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</si>
  <si>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</si>
  <si>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</si>
  <si>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</si>
  <si>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</si>
  <si>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</si>
  <si>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</si>
  <si>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</si>
  <si>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</si>
  <si>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</si>
  <si>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</si>
  <si>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</si>
  <si>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</si>
  <si>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</si>
  <si>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</si>
  <si>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</si>
  <si>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</si>
  <si>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</si>
  <si>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</si>
  <si>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</si>
  <si>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</si>
  <si>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</si>
  <si>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</si>
  <si>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</si>
  <si>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</si>
  <si>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</si>
  <si>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</si>
  <si>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</si>
  <si>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</si>
  <si>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</si>
  <si>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</si>
  <si>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</si>
  <si>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</si>
  <si>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</si>
  <si>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</si>
  <si>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</si>
  <si>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</si>
  <si>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</si>
  <si>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</si>
  <si>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</si>
  <si>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</si>
  <si>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</si>
  <si>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</si>
  <si>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</si>
  <si>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</si>
  <si>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</si>
  <si>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</si>
  <si>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</si>
  <si>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</si>
  <si>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</si>
  <si>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</si>
  <si>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</si>
  <si>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</si>
  <si>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</si>
  <si>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</si>
  <si>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</si>
  <si>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</si>
  <si>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</si>
  <si>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</si>
  <si>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</si>
  <si>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</si>
  <si>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</si>
  <si>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</si>
  <si>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</si>
  <si>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</si>
  <si>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</si>
  <si>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</si>
  <si>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</si>
  <si>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</si>
  <si>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</si>
  <si>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</si>
  <si>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</si>
  <si>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</si>
  <si>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</si>
  <si>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</si>
  <si>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</si>
  <si>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</si>
  <si>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</si>
  <si>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</si>
  <si>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</si>
  <si>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</si>
  <si>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</si>
  <si>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</si>
  <si>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</si>
  <si>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</si>
  <si>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</si>
  <si>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</si>
  <si>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</si>
  <si>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</si>
  <si>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</si>
  <si>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</si>
  <si>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</si>
  <si>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</si>
  <si>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</si>
  <si>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</si>
  <si>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</si>
  <si>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</si>
  <si>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</si>
  <si>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</si>
  <si>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</si>
  <si>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</si>
  <si>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</si>
  <si>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</si>
  <si>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</si>
  <si>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</si>
  <si>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</si>
  <si>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</si>
  <si>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</si>
  <si>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</si>
  <si>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</si>
  <si>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</si>
  <si>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</si>
  <si>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</si>
  <si>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</si>
  <si>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</si>
  <si>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</si>
  <si>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</si>
  <si>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</si>
  <si>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</si>
  <si>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</si>
  <si>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</si>
  <si>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</si>
  <si>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</si>
  <si>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</si>
  <si>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</si>
  <si>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</si>
  <si>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</si>
  <si>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</si>
  <si>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</si>
  <si>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</si>
  <si>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</si>
  <si>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</si>
  <si>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</si>
  <si>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</si>
  <si>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</si>
  <si>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</si>
  <si>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</si>
  <si>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</si>
  <si>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</si>
  <si>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</si>
  <si>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</si>
  <si>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</si>
  <si>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</si>
  <si>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</si>
  <si>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</si>
  <si>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</si>
  <si>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</si>
  <si>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</si>
  <si>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</si>
  <si>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</si>
  <si>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</si>
  <si>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</si>
  <si>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</si>
  <si>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</si>
  <si>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</si>
  <si>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</si>
  <si>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</si>
  <si>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</si>
  <si>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</si>
  <si>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</si>
  <si>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</si>
  <si>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</si>
  <si>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</si>
  <si>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</si>
  <si>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</si>
  <si>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</si>
  <si>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</si>
  <si>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</si>
  <si>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</si>
  <si>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</si>
  <si>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</si>
  <si>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</si>
  <si>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</si>
  <si>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</si>
  <si>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</si>
  <si>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</si>
  <si>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</si>
  <si>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</si>
  <si>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</si>
  <si>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</si>
  <si>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</si>
  <si>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</si>
  <si>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</si>
  <si>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</si>
  <si>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</si>
  <si>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</si>
  <si>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</si>
  <si>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</si>
  <si>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</si>
  <si>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</si>
  <si>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</si>
  <si>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</si>
  <si>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</si>
  <si>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</si>
  <si>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</si>
  <si>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</si>
  <si>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</si>
  <si>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</si>
  <si>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</si>
  <si>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</si>
  <si>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</si>
  <si>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</si>
  <si>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</si>
  <si>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</si>
  <si>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</si>
  <si>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</si>
  <si>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</si>
  <si>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</si>
  <si>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</si>
  <si>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</si>
  <si>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</si>
  <si>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</si>
  <si>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</si>
  <si>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</si>
  <si>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</si>
  <si>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</si>
  <si>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</si>
  <si>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</si>
  <si>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</si>
  <si>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</si>
  <si>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</si>
  <si>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</si>
  <si>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</si>
  <si>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</si>
  <si>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</si>
  <si>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</si>
  <si>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</si>
  <si>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</si>
  <si>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</si>
  <si>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</si>
  <si>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</si>
  <si>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</si>
  <si>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</si>
  <si>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</si>
  <si>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</si>
  <si>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</si>
  <si>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</si>
  <si>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</si>
  <si>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</si>
  <si>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</si>
  <si>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</si>
  <si>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</si>
  <si>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</si>
  <si>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</si>
  <si>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</si>
  <si>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</si>
  <si>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</si>
  <si>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</si>
  <si>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</si>
  <si>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</si>
  <si>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</si>
  <si>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</si>
  <si>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</si>
  <si>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</si>
  <si>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</si>
  <si>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</si>
  <si>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</si>
  <si>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</si>
  <si>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</si>
  <si>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</si>
  <si>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</si>
  <si>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</si>
  <si>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</si>
  <si>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</si>
  <si>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</si>
  <si>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</si>
  <si>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</si>
  <si>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</si>
  <si>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</si>
  <si>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</si>
  <si>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</si>
  <si>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</si>
  <si>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</si>
  <si>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</si>
  <si>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</si>
  <si>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</si>
  <si>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</si>
  <si>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</si>
  <si>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</si>
  <si>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</si>
  <si>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</si>
  <si>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</si>
  <si>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</si>
  <si>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</si>
  <si>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</si>
  <si>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</si>
  <si>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</si>
  <si>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</si>
  <si>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</si>
  <si>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</si>
  <si>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</si>
  <si>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</si>
  <si>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</si>
  <si>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</si>
  <si>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</si>
  <si>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</si>
  <si>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</si>
  <si>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</si>
  <si>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</si>
  <si>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</si>
  <si>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</si>
  <si>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</si>
  <si>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</si>
  <si>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</si>
  <si>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</si>
  <si>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</si>
  <si>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</si>
  <si>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</si>
  <si>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</si>
  <si>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</si>
  <si>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</si>
  <si>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</si>
  <si>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</si>
  <si>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</si>
  <si>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</si>
  <si>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</si>
  <si>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</si>
  <si>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</si>
  <si>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</si>
  <si>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</si>
  <si>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</si>
  <si>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</si>
  <si>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</si>
  <si>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</si>
  <si>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</si>
  <si>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</si>
  <si>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</si>
  <si>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</si>
  <si>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</si>
  <si>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</si>
  <si>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</si>
  <si>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</si>
  <si>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</si>
  <si>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</si>
  <si>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</si>
  <si>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</si>
  <si>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</si>
  <si>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</si>
  <si>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</si>
  <si>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</si>
  <si>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</si>
  <si>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</si>
  <si>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</si>
  <si>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</si>
  <si>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</si>
  <si>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</si>
  <si>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</si>
  <si>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</si>
  <si>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</si>
  <si>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</si>
  <si>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</si>
  <si>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</si>
  <si>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</si>
  <si>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</si>
  <si>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</si>
  <si>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</si>
  <si>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</si>
  <si>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</si>
  <si>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</si>
  <si>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</si>
  <si>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</si>
  <si>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</si>
  <si>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</si>
  <si>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</si>
  <si>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</si>
  <si>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</si>
  <si>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</si>
  <si>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</si>
  <si>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</si>
  <si>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</si>
  <si>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</si>
  <si>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</si>
  <si>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</si>
  <si>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</si>
  <si>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</si>
  <si>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</si>
  <si>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</si>
  <si>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</si>
  <si>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</si>
  <si>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</si>
  <si>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</si>
  <si>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</si>
  <si>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</si>
  <si>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</si>
  <si>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</si>
  <si>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</si>
  <si>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</si>
  <si>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</si>
  <si>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</si>
  <si>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</si>
  <si>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</si>
  <si>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</si>
  <si>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</si>
  <si>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</si>
  <si>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</si>
  <si>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</si>
  <si>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</si>
  <si>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</si>
  <si>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</si>
  <si>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</si>
  <si>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</si>
  <si>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</si>
  <si>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</si>
  <si>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</si>
  <si>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</si>
  <si>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</si>
  <si>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</si>
  <si>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</si>
  <si>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</si>
  <si>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</si>
  <si>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</si>
  <si>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</si>
  <si>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</si>
  <si>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</si>
  <si>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</si>
  <si>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</si>
  <si>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</si>
  <si>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</si>
  <si>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</si>
  <si>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</si>
  <si>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</si>
  <si>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</si>
  <si>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</si>
  <si>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</si>
  <si>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</si>
  <si>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</si>
  <si>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</si>
  <si>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</si>
  <si>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</si>
  <si>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</si>
  <si>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</si>
  <si>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</si>
  <si>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</si>
  <si>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</si>
  <si>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</si>
  <si>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</si>
  <si>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</si>
  <si>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</si>
  <si>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</si>
  <si>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</si>
  <si>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</si>
  <si>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</si>
  <si>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</si>
  <si>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</si>
  <si>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</si>
  <si>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</si>
  <si>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</si>
  <si>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</si>
  <si>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</si>
  <si>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</si>
  <si>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</si>
  <si>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</si>
  <si>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</si>
  <si>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</si>
  <si>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</si>
  <si>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</si>
  <si>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</si>
  <si>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</si>
  <si>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</si>
  <si>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</si>
  <si>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</si>
  <si>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</si>
  <si>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</si>
  <si>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</si>
  <si>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</si>
  <si>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</si>
  <si>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</si>
  <si>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</si>
  <si>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</si>
  <si>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</si>
  <si>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</si>
  <si>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</si>
  <si>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</si>
  <si>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</si>
  <si>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</si>
  <si>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</si>
  <si>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</si>
  <si>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</si>
  <si>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</si>
  <si>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</si>
  <si>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</si>
  <si>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</si>
  <si>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</si>
  <si>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</si>
  <si>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</si>
  <si>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</si>
  <si>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</si>
  <si>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</si>
  <si>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</si>
  <si>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</si>
  <si>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</si>
  <si>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</si>
  <si>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</si>
  <si>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</si>
  <si>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</si>
  <si>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</si>
  <si>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</si>
  <si>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</si>
  <si>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</si>
  <si>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</si>
  <si>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</si>
  <si>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</si>
  <si>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</si>
  <si>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</si>
  <si>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</si>
  <si>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</si>
  <si>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</si>
  <si>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</si>
  <si>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</si>
  <si>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</si>
  <si>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</si>
  <si>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</si>
  <si>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</si>
  <si>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</si>
  <si>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</si>
  <si>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</si>
  <si>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</si>
  <si>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</si>
  <si>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</si>
  <si>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</si>
  <si>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</si>
  <si>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</si>
  <si>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</si>
  <si>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</si>
  <si>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</si>
  <si>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</si>
  <si>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</si>
  <si>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</si>
  <si>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</si>
  <si>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</si>
  <si>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</si>
  <si>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</si>
  <si>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</si>
  <si>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</si>
  <si>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</si>
  <si>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</si>
  <si>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</si>
  <si>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</si>
  <si>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</si>
  <si>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</si>
  <si>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</si>
  <si>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</si>
  <si>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</si>
  <si>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</si>
  <si>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</si>
  <si>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</si>
  <si>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</si>
  <si>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</si>
  <si>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</si>
  <si>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</si>
  <si>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</si>
  <si>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</si>
  <si>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</si>
  <si>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</si>
  <si>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</si>
  <si>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</si>
  <si>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</si>
  <si>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</si>
  <si>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</si>
  <si>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</si>
  <si>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</si>
  <si>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</si>
  <si>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</si>
  <si>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</si>
  <si>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</si>
  <si>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</si>
  <si>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</si>
  <si>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</si>
  <si>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</si>
  <si>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</si>
  <si>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</si>
  <si>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</si>
  <si>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</si>
  <si>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</si>
  <si>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</si>
  <si>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</si>
  <si>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</si>
  <si>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</si>
  <si>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</si>
  <si>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</si>
  <si>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</si>
  <si>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</si>
  <si>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</si>
  <si>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</si>
  <si>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</si>
  <si>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</si>
  <si>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</si>
  <si>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</si>
  <si>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</si>
  <si>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</si>
  <si>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</si>
  <si>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</si>
  <si>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</si>
  <si>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</si>
  <si>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</si>
  <si>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</si>
  <si>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</si>
  <si>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</si>
  <si>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</si>
  <si>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</si>
  <si>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</si>
  <si>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</si>
  <si>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</si>
  <si>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</si>
  <si>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</si>
  <si>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</si>
  <si>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</si>
  <si>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</si>
  <si>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</si>
  <si>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</si>
  <si>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</si>
  <si>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</si>
  <si>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</si>
  <si>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</si>
  <si>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</si>
  <si>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</si>
  <si>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</si>
  <si>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</si>
  <si>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</si>
  <si>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</si>
  <si>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</si>
  <si>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</si>
  <si>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</si>
  <si>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</si>
  <si>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</si>
  <si>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</si>
  <si>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</si>
  <si>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</si>
  <si>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</si>
  <si>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</si>
  <si>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</si>
  <si>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</si>
  <si>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</si>
  <si>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</si>
  <si>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</si>
  <si>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</si>
  <si>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</si>
  <si>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</si>
  <si>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</si>
  <si>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</si>
  <si>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</si>
  <si>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</si>
  <si>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</si>
  <si>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</si>
  <si>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</si>
  <si>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</si>
  <si>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</si>
  <si>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</si>
  <si>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</si>
  <si>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</si>
  <si>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</si>
  <si>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</si>
  <si>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</si>
  <si>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</si>
  <si>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</si>
  <si>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</si>
  <si>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</si>
  <si>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</si>
  <si>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</si>
  <si>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</si>
  <si>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</si>
  <si>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</si>
  <si>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</si>
  <si>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</si>
  <si>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</si>
  <si>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</si>
  <si>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</si>
  <si>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</si>
  <si>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</si>
  <si>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</si>
  <si>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</si>
  <si>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</si>
  <si>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</si>
  <si>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</si>
  <si>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</si>
  <si>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</si>
  <si>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</si>
  <si>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</si>
  <si>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</si>
  <si>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</si>
  <si>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</si>
  <si>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</si>
  <si>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</si>
  <si>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</si>
  <si>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</si>
  <si>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</si>
  <si>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</si>
  <si>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</si>
  <si>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</si>
  <si>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</si>
  <si>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</si>
  <si>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</si>
  <si>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</si>
  <si>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</si>
  <si>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</si>
  <si>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</si>
  <si>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</si>
  <si>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</si>
  <si>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</si>
  <si>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</si>
  <si>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</si>
  <si>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</si>
  <si>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</si>
  <si>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</si>
  <si>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</si>
  <si>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</si>
  <si>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</si>
  <si>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</si>
  <si>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</si>
  <si>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</si>
  <si>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</si>
  <si>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</si>
  <si>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</si>
  <si>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</si>
  <si>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</si>
  <si>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</si>
  <si>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</si>
  <si>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</si>
  <si>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</si>
  <si>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</si>
  <si>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</si>
  <si>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</si>
  <si>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</si>
  <si>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</si>
  <si>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</si>
  <si>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</si>
  <si>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</si>
  <si>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</si>
  <si>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</si>
  <si>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</si>
  <si>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</si>
  <si>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</si>
  <si>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</si>
  <si>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</si>
  <si>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</si>
  <si>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</si>
  <si>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</si>
  <si>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</si>
  <si>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</si>
  <si>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</si>
  <si>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</si>
  <si>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</si>
  <si>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</si>
  <si>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</si>
  <si>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</si>
  <si>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</si>
  <si>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</si>
  <si>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</si>
  <si>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</si>
  <si>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</si>
  <si>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</si>
  <si>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</si>
  <si>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</si>
  <si>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</si>
  <si>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</si>
  <si>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</si>
  <si>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</si>
  <si>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</si>
  <si>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</si>
  <si>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</si>
  <si>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</si>
  <si>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</si>
  <si>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</si>
  <si>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</si>
  <si>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</si>
  <si>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</si>
  <si>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</si>
  <si>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</si>
  <si>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</si>
  <si>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</si>
  <si>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</si>
  <si>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</si>
  <si>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</si>
  <si>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</si>
  <si>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</si>
  <si>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</si>
  <si>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</si>
  <si>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</si>
  <si>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</si>
  <si>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</si>
  <si>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</si>
  <si>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</si>
  <si>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</si>
  <si>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</si>
  <si>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</si>
  <si>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</si>
  <si>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</si>
  <si>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</si>
  <si>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</si>
  <si>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</si>
  <si>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</si>
  <si>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</si>
  <si>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</si>
  <si>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</si>
  <si>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</si>
  <si>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</si>
  <si>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</si>
  <si>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</si>
  <si>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</si>
  <si>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</si>
  <si>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</si>
  <si>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</si>
  <si>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</si>
  <si>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</si>
  <si>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</si>
  <si>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</si>
  <si>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</si>
  <si>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</si>
  <si>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</si>
  <si>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</si>
  <si>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</si>
  <si>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</si>
  <si>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</si>
  <si>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</si>
  <si>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</si>
  <si>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</si>
  <si>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</si>
  <si>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</si>
  <si>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</si>
  <si>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</si>
  <si>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</si>
  <si>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</si>
  <si>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</si>
  <si>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</si>
  <si>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</si>
  <si>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</si>
  <si>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</si>
  <si>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</si>
  <si>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</si>
  <si>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</si>
  <si>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</si>
  <si>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</si>
  <si>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</si>
  <si>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</si>
  <si>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</si>
  <si>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</si>
  <si>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</si>
  <si>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</si>
  <si>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</si>
  <si>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</si>
  <si>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</si>
  <si>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</si>
  <si>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</si>
  <si>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</si>
  <si>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</si>
  <si>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</si>
  <si>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</si>
  <si>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</si>
  <si>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</si>
  <si>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</si>
  <si>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</si>
  <si>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</si>
  <si>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</si>
  <si>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</si>
  <si>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</si>
  <si>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</si>
  <si>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</si>
  <si>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</si>
  <si>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</si>
  <si>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</si>
  <si>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</si>
  <si>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</si>
  <si>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</si>
  <si>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</si>
  <si>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</si>
  <si>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</si>
  <si>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</si>
  <si>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</si>
  <si>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</si>
  <si>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</si>
  <si>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</si>
  <si>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</si>
  <si>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</si>
  <si>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</si>
  <si>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</si>
  <si>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</si>
  <si>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</si>
  <si>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</si>
  <si>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</si>
  <si>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</si>
  <si>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</si>
  <si>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</si>
  <si>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</si>
  <si>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</si>
  <si>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</si>
  <si>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</si>
  <si>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</si>
  <si>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</si>
  <si>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</si>
  <si>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</si>
  <si>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</si>
  <si>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</si>
  <si>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</si>
  <si>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</si>
  <si>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</si>
  <si>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</si>
  <si>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</si>
  <si>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</si>
  <si>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</si>
  <si>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</si>
  <si>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</si>
  <si>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</si>
  <si>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</si>
  <si>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</si>
  <si>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</si>
  <si>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</si>
  <si>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</si>
  <si>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</si>
  <si>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</si>
  <si>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</si>
  <si>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</si>
  <si>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</si>
  <si>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</si>
  <si>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</si>
  <si>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</si>
  <si>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</si>
  <si>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</si>
  <si>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</si>
  <si>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</si>
  <si>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</si>
  <si>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</si>
  <si>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</si>
  <si>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</si>
  <si>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</si>
  <si>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</si>
  <si>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</si>
  <si>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</si>
  <si>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</si>
  <si>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</si>
  <si>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</si>
  <si>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</si>
  <si>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</si>
  <si>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</si>
  <si>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</si>
  <si>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</si>
  <si>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</si>
  <si>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</si>
  <si>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</si>
  <si>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</si>
  <si>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</si>
  <si>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</si>
  <si>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</si>
  <si>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</si>
  <si>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</si>
  <si>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</si>
  <si>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</si>
  <si>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</si>
  <si>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</si>
  <si>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</si>
  <si>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</si>
  <si>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</si>
  <si>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</si>
  <si>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</si>
  <si>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</si>
  <si>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</si>
  <si>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</si>
  <si>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</si>
  <si>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</si>
  <si>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</si>
  <si>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</si>
  <si>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</si>
  <si>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</si>
  <si>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</si>
  <si>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</si>
  <si>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</si>
  <si>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</si>
  <si>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</si>
  <si>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</si>
  <si>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</si>
  <si>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</si>
  <si>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</si>
  <si>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</si>
  <si>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</si>
  <si>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</si>
  <si>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</si>
  <si>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</si>
  <si>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</si>
  <si>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</si>
  <si>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</si>
  <si>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</si>
  <si>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</si>
  <si>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</si>
  <si>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</si>
  <si>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</si>
  <si>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</si>
  <si>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</si>
  <si>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</si>
  <si>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</si>
  <si>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</si>
  <si>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</si>
  <si>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</si>
  <si>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</si>
  <si>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</si>
  <si>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</si>
  <si>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</si>
  <si>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</si>
  <si>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</si>
  <si>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</si>
  <si>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</si>
  <si>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</si>
  <si>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</si>
  <si>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</si>
  <si>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</si>
  <si>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</si>
  <si>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</si>
  <si>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</si>
  <si>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</si>
  <si>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</si>
  <si>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</si>
  <si>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</si>
  <si>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</si>
  <si>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</si>
  <si>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</si>
  <si>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</si>
  <si>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</si>
  <si>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</si>
  <si>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</si>
  <si>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</si>
  <si>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</si>
  <si>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</si>
  <si>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</si>
  <si>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</si>
  <si>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</si>
  <si>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</si>
  <si>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</si>
  <si>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</si>
  <si>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</si>
  <si>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</si>
  <si>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</si>
  <si>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</si>
  <si>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</si>
  <si>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</si>
  <si>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</si>
  <si>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</si>
  <si>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</si>
  <si>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</si>
  <si>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</si>
  <si>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</si>
  <si>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</si>
  <si>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</si>
  <si>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</si>
  <si>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</si>
  <si>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</si>
  <si>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</si>
  <si>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</si>
  <si>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</si>
  <si>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</si>
  <si>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</si>
  <si>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</si>
  <si>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</si>
  <si>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</si>
  <si>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</si>
  <si>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</si>
  <si>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</si>
  <si>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</si>
  <si>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</si>
  <si>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</si>
  <si>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</si>
  <si>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</si>
  <si>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</si>
  <si>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</si>
  <si>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</si>
  <si>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</si>
  <si>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</si>
  <si>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</si>
  <si>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</si>
  <si>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</si>
  <si>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</si>
  <si>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</si>
  <si>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</si>
  <si>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</si>
  <si>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</si>
  <si>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</si>
  <si>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</si>
  <si>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</si>
  <si>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</si>
  <si>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</si>
  <si>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</si>
  <si>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</si>
  <si>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</si>
  <si>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</si>
  <si>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</si>
  <si>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</si>
  <si>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</si>
  <si>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</si>
  <si>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</si>
  <si>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</si>
  <si>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</si>
  <si>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</si>
  <si>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</si>
  <si>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</si>
  <si>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</si>
  <si>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</si>
  <si>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</si>
  <si>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</si>
  <si>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</si>
  <si>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</si>
  <si>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</si>
  <si>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</si>
  <si>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</si>
  <si>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</si>
  <si>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</si>
  <si>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</si>
  <si>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</si>
  <si>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</si>
  <si>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</si>
  <si>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</si>
  <si>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</si>
  <si>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</si>
  <si>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</si>
  <si>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</si>
  <si>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</si>
  <si>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</si>
  <si>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</si>
  <si>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</si>
  <si>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</si>
  <si>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</si>
  <si>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</si>
  <si>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</si>
  <si>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</si>
  <si>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</si>
  <si>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</si>
  <si>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</si>
  <si>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</si>
  <si>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</si>
  <si>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</si>
  <si>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</si>
  <si>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</si>
  <si>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</si>
  <si>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</si>
  <si>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</si>
  <si>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</si>
  <si>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</si>
  <si>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</si>
  <si>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</si>
  <si>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</si>
  <si>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</si>
  <si>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</si>
  <si>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</si>
  <si>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</si>
  <si>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</si>
  <si>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</si>
  <si>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</si>
  <si>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</si>
  <si>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</si>
  <si>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</si>
  <si>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</si>
  <si>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</si>
  <si>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</si>
  <si>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</si>
  <si>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</si>
  <si>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</si>
  <si>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</si>
  <si>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</si>
  <si>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</si>
  <si>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</si>
  <si>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</si>
  <si>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</si>
  <si>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</si>
  <si>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</si>
  <si>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</si>
  <si>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</si>
  <si>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</si>
  <si>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</si>
  <si>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</si>
  <si>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</si>
  <si>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</si>
  <si>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</si>
  <si>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</si>
  <si>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</si>
  <si>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</si>
  <si>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</si>
  <si>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</si>
  <si>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</si>
  <si>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</si>
  <si>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</si>
  <si>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</si>
  <si>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</si>
  <si>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</si>
  <si>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</si>
  <si>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</si>
  <si>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</si>
  <si>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</si>
  <si>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</si>
  <si>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</si>
  <si>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</si>
  <si>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</si>
  <si>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</si>
  <si>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</si>
  <si>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</si>
  <si>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</si>
  <si>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</si>
  <si>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</si>
  <si>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</si>
  <si>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</si>
  <si>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</si>
  <si>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</si>
  <si>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</si>
  <si>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</si>
  <si>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</si>
  <si>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</si>
  <si>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</si>
  <si>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</si>
  <si>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</si>
  <si>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</si>
  <si>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</si>
  <si>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</si>
  <si>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</si>
  <si>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</si>
  <si>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</si>
  <si>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</si>
  <si>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</si>
  <si>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</si>
  <si>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</si>
  <si>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</si>
  <si>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</si>
  <si>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</si>
  <si>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</si>
  <si>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</si>
  <si>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</si>
  <si>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</si>
  <si>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</si>
  <si>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</si>
  <si>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</si>
  <si>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</si>
  <si>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</si>
  <si>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</si>
  <si>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</si>
  <si>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</si>
  <si>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</si>
  <si>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</si>
  <si>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</si>
  <si>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</si>
  <si>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</si>
  <si>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</si>
  <si>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</si>
  <si>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</si>
  <si>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</si>
  <si>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</si>
  <si>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</si>
  <si>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</si>
  <si>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</si>
  <si>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</si>
  <si>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</si>
  <si>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</si>
  <si>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</si>
  <si>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</si>
  <si>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</si>
  <si>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</si>
  <si>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</si>
  <si>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</si>
  <si>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</si>
  <si>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</si>
  <si>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</si>
  <si>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</si>
  <si>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</si>
  <si>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</si>
  <si>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</si>
  <si>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</si>
  <si>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</si>
  <si>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</si>
  <si>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</si>
  <si>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</si>
  <si>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</si>
  <si>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</si>
  <si>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</si>
  <si>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</si>
  <si>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</si>
  <si>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</si>
  <si>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</si>
  <si>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</si>
  <si>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</si>
  <si>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</si>
  <si>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</si>
  <si>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</si>
  <si>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</si>
  <si>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</si>
  <si>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</si>
  <si>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</si>
  <si>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</si>
  <si>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</si>
  <si>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</si>
  <si>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</si>
  <si>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</si>
  <si>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</si>
  <si>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</si>
  <si>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</si>
  <si>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</si>
  <si>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</si>
  <si>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</si>
  <si>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</si>
  <si>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</si>
  <si>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</si>
  <si>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</si>
  <si>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</si>
  <si>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</si>
  <si>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</si>
  <si>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</si>
  <si>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</si>
  <si>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</si>
  <si>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</si>
  <si>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</si>
  <si>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</si>
  <si>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</si>
  <si>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</si>
  <si>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</si>
  <si>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</si>
  <si>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</si>
  <si>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</si>
  <si>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</si>
  <si>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</si>
  <si>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</si>
  <si>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</si>
  <si>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</si>
  <si>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</si>
  <si>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</si>
  <si>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</si>
  <si>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</si>
  <si>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</si>
  <si>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</si>
  <si>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</si>
  <si>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</si>
  <si>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</si>
  <si>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</si>
  <si>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</si>
  <si>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</si>
  <si>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</si>
  <si>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</si>
  <si>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</si>
  <si>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</si>
  <si>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</si>
  <si>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</si>
  <si>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</si>
  <si>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</si>
  <si>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</si>
  <si>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</si>
  <si>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</si>
  <si>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</si>
  <si>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</si>
  <si>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</si>
  <si>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</si>
  <si>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</si>
  <si>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</si>
  <si>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</si>
  <si>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</si>
  <si>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</si>
  <si>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</si>
  <si>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</si>
  <si>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</si>
  <si>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</si>
  <si>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</si>
  <si>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</si>
  <si>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</si>
  <si>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</si>
  <si>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</si>
  <si>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</si>
  <si>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</si>
  <si>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</si>
  <si>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</si>
  <si>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</si>
  <si>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</si>
  <si>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</si>
  <si>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</si>
  <si>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</si>
  <si>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</si>
  <si>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</si>
  <si>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</si>
  <si>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</si>
  <si>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</si>
  <si>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</si>
  <si>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</si>
  <si>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</si>
  <si>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</si>
  <si>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</si>
  <si>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</si>
  <si>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</si>
  <si>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</si>
  <si>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</si>
  <si>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</si>
  <si>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</si>
  <si>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</si>
  <si>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</si>
  <si>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</si>
  <si>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</si>
  <si>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</si>
  <si>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</si>
  <si>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</si>
  <si>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</si>
  <si>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</si>
  <si>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</si>
  <si>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</si>
  <si>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</si>
  <si>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</si>
  <si>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</si>
  <si>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</si>
  <si>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</si>
  <si>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</si>
  <si>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</si>
  <si>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</si>
  <si>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</si>
  <si>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</si>
  <si>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</si>
  <si>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</si>
  <si>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</si>
  <si>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</si>
  <si>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</si>
  <si>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</si>
  <si>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</si>
  <si>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</si>
  <si>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</si>
  <si>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</si>
  <si>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</si>
  <si>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</si>
  <si>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</si>
  <si>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</si>
  <si>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</si>
  <si>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</si>
  <si>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</si>
  <si>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</si>
  <si>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</si>
  <si>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</si>
  <si>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</si>
  <si>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</si>
  <si>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</si>
  <si>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</si>
  <si>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</si>
  <si>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</si>
  <si>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</si>
  <si>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</si>
  <si>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</si>
  <si>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</si>
  <si>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</si>
  <si>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</si>
  <si>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</si>
  <si>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</si>
  <si>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</si>
  <si>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</si>
  <si>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</si>
  <si>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</si>
  <si>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</si>
  <si>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</si>
  <si>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</si>
  <si>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</si>
  <si>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</si>
  <si>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</si>
  <si>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</si>
  <si>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</si>
  <si>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</si>
  <si>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</si>
  <si>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</si>
  <si>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</si>
  <si>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</si>
  <si>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</si>
  <si>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</si>
  <si>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</si>
  <si>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</si>
  <si>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</si>
  <si>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</si>
  <si>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</si>
  <si>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</si>
  <si>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</si>
  <si>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</si>
  <si>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</si>
  <si>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</si>
  <si>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</si>
  <si>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</si>
  <si>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</si>
  <si>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</si>
  <si>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</si>
  <si>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</si>
  <si>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</si>
  <si>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</si>
  <si>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</si>
  <si>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</si>
  <si>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</si>
  <si>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</si>
  <si>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</si>
  <si>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</si>
  <si>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</si>
  <si>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</si>
  <si>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</si>
  <si>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</si>
  <si>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</si>
  <si>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</si>
  <si>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</si>
  <si>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</si>
  <si>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</si>
  <si>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</si>
  <si>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</si>
  <si>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</si>
  <si>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</si>
  <si>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</si>
  <si>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</si>
  <si>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</si>
  <si>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</si>
  <si>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</si>
  <si>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</si>
  <si>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</si>
  <si>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</si>
  <si>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</si>
  <si>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</si>
  <si>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</si>
  <si>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</si>
  <si>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</si>
  <si>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</si>
  <si>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</si>
  <si>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</si>
  <si>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</si>
  <si>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</si>
  <si>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</si>
  <si>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</si>
  <si>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</si>
  <si>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</si>
  <si>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</si>
  <si>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</si>
  <si>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</si>
  <si>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</si>
  <si>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</si>
  <si>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</si>
  <si>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</si>
  <si>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</si>
  <si>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</si>
  <si>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</si>
  <si>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</si>
  <si>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</si>
  <si>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</si>
  <si>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</si>
  <si>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</si>
  <si>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</si>
  <si>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</si>
  <si>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</si>
  <si>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</si>
  <si>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</si>
  <si>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</si>
  <si>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</si>
  <si>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</si>
  <si>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</si>
  <si>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</si>
  <si>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</si>
  <si>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</si>
  <si>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</si>
  <si>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</si>
  <si>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</si>
  <si>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</si>
  <si>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</si>
  <si>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</si>
  <si>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</si>
  <si>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</si>
  <si>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</si>
  <si>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</si>
  <si>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</si>
  <si>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</si>
  <si>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</si>
  <si>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</si>
  <si>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</si>
  <si>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</si>
  <si>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</si>
  <si>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</si>
  <si>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</si>
  <si>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</si>
  <si>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</si>
  <si>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</si>
  <si>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</si>
  <si>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</si>
  <si>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</si>
  <si>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</si>
  <si>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</si>
  <si>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</si>
  <si>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</si>
  <si>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</si>
  <si>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</si>
  <si>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</si>
  <si>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</si>
  <si>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</si>
  <si>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</si>
  <si>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</si>
  <si>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</si>
  <si>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</si>
  <si>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</si>
  <si>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</si>
  <si>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</si>
  <si>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</si>
  <si>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</si>
  <si>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</si>
  <si>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</si>
  <si>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</si>
  <si>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</si>
  <si>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</si>
  <si>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</si>
  <si>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</si>
  <si>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</si>
  <si>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</si>
  <si>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</si>
  <si>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</si>
  <si>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</si>
  <si>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</si>
  <si>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</si>
  <si>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</si>
  <si>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</si>
  <si>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</si>
  <si>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</si>
  <si>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</si>
  <si>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</si>
  <si>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</si>
  <si>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</si>
  <si>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</si>
  <si>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</si>
  <si>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</si>
  <si>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</si>
  <si>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</si>
  <si>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</si>
  <si>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</si>
  <si>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</si>
  <si>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</si>
  <si>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</si>
  <si>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</si>
  <si>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</si>
  <si>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</si>
  <si>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</si>
  <si>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</si>
  <si>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</si>
  <si>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</si>
  <si>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</si>
  <si>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</si>
  <si>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</si>
  <si>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</si>
  <si>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</si>
  <si>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</si>
  <si>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</si>
  <si>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</si>
  <si>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</si>
  <si>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</si>
  <si>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</si>
  <si>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</si>
  <si>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</si>
  <si>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</si>
  <si>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</si>
  <si>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</si>
  <si>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</si>
  <si>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</si>
  <si>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</si>
  <si>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</si>
  <si>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</si>
  <si>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</si>
  <si>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</si>
  <si>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</si>
  <si>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</si>
  <si>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</si>
  <si>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</si>
  <si>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</si>
  <si>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</si>
  <si>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</si>
  <si>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</si>
  <si>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</si>
  <si>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</si>
  <si>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</si>
  <si>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</si>
  <si>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</si>
  <si>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</si>
  <si>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</si>
  <si>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</si>
  <si>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</si>
  <si>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</si>
  <si>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</si>
  <si>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</si>
  <si>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</si>
  <si>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</si>
  <si>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</si>
  <si>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</si>
  <si>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</si>
  <si>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</si>
  <si>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</si>
  <si>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</si>
  <si>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</si>
  <si>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</si>
  <si>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</si>
  <si>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</si>
  <si>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</si>
  <si>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</si>
  <si>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</si>
  <si>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</si>
  <si>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</si>
  <si>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</si>
  <si>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</si>
  <si>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</si>
  <si>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</si>
  <si>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</si>
  <si>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</si>
  <si>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</si>
  <si>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</si>
  <si>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</si>
  <si>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</si>
  <si>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</si>
  <si>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</si>
  <si>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</si>
  <si>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</si>
  <si>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</si>
  <si>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</si>
  <si>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</si>
  <si>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</si>
  <si>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</si>
  <si>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</si>
  <si>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</si>
  <si>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</si>
  <si>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</si>
  <si>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</si>
  <si>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</si>
  <si>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</si>
  <si>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</si>
  <si>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</si>
  <si>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</si>
  <si>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</si>
  <si>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</si>
  <si>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</si>
  <si>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</si>
  <si>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</si>
  <si>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</si>
  <si>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</si>
  <si>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</si>
  <si>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</si>
  <si>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</si>
  <si>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</si>
  <si>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</si>
  <si>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</si>
  <si>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</si>
  <si>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</si>
  <si>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</si>
  <si>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</si>
  <si>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</si>
  <si>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</si>
  <si>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</si>
  <si>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</si>
  <si>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</si>
  <si>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</si>
  <si>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</si>
  <si>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</si>
  <si>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</si>
  <si>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</si>
  <si>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</si>
  <si>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</si>
  <si>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</si>
  <si>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</si>
  <si>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</si>
  <si>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</si>
  <si>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</si>
  <si>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</si>
  <si>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</si>
  <si>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</si>
  <si>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</si>
  <si>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</si>
  <si>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</si>
  <si>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</si>
  <si>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</si>
  <si>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</si>
  <si>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</si>
  <si>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</si>
  <si>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</si>
  <si>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</si>
  <si>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</si>
  <si>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</si>
  <si>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</si>
  <si>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</si>
  <si>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</si>
  <si>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</si>
  <si>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</si>
  <si>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</si>
  <si>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</si>
  <si>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</si>
  <si>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</si>
  <si>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</si>
  <si>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</si>
  <si>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</si>
  <si>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</si>
  <si>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</si>
  <si>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</si>
  <si>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</si>
  <si>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</si>
  <si>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</si>
  <si>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</si>
  <si>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</si>
  <si>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</si>
  <si>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</si>
  <si>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</si>
  <si>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</si>
  <si>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</si>
  <si>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</si>
  <si>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</si>
  <si>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</si>
  <si>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</si>
  <si>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</si>
  <si>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</si>
  <si>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</si>
  <si>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</si>
  <si>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</si>
  <si>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</si>
  <si>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</si>
  <si>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</si>
  <si>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</si>
  <si>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</si>
  <si>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</si>
  <si>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</si>
  <si>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</si>
  <si>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</si>
  <si>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</si>
  <si>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</si>
  <si>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</si>
  <si>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</si>
  <si>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</si>
  <si>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</si>
  <si>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</si>
  <si>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</si>
  <si>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</si>
  <si>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</si>
  <si>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</si>
  <si>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</si>
  <si>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</si>
  <si>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</si>
  <si>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</si>
  <si>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</si>
  <si>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</si>
  <si>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</si>
  <si>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</si>
  <si>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</si>
  <si>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</si>
  <si>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</si>
  <si>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</si>
  <si>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</si>
  <si>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</si>
  <si>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</si>
  <si>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</si>
  <si>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</si>
  <si>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</si>
  <si>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</si>
  <si>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</si>
  <si>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</si>
  <si>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</si>
  <si>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</si>
  <si>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</si>
  <si>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</si>
  <si>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</si>
  <si>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</si>
  <si>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</si>
  <si>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</si>
  <si>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</si>
  <si>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</si>
  <si>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</si>
  <si>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</si>
  <si>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</si>
  <si>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</si>
  <si>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</si>
  <si>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</si>
  <si>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</si>
  <si>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</si>
  <si>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</si>
  <si>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</si>
  <si>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</si>
  <si>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</si>
  <si>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</si>
  <si>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</si>
  <si>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</si>
  <si>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</si>
  <si>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</si>
  <si>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</si>
  <si>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</si>
  <si>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</si>
  <si>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</si>
  <si>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</si>
  <si>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</si>
  <si>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</si>
  <si>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</si>
  <si>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</si>
  <si>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</si>
  <si>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</si>
  <si>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</si>
  <si>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</si>
  <si>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</si>
  <si>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</si>
  <si>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</si>
  <si>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</si>
  <si>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</si>
  <si>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</si>
  <si>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</si>
  <si>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</si>
  <si>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</si>
  <si>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</si>
  <si>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</si>
  <si>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</si>
  <si>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</si>
  <si>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</si>
  <si>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</si>
  <si>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</si>
  <si>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</si>
  <si>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</si>
  <si>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</si>
  <si>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</si>
  <si>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</si>
  <si>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</si>
  <si>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</si>
  <si>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</si>
  <si>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</si>
  <si>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</si>
  <si>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</si>
  <si>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</si>
  <si>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</si>
  <si>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</si>
  <si>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</si>
  <si>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</si>
  <si>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</si>
  <si>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</si>
  <si>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</si>
  <si>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</si>
  <si>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</si>
  <si>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</si>
  <si>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</si>
  <si>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</si>
  <si>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</si>
  <si>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</si>
  <si>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</si>
  <si>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</si>
  <si>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</si>
  <si>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</si>
  <si>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</si>
  <si>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</si>
  <si>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</si>
  <si>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</si>
  <si>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</si>
  <si>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</si>
  <si>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</si>
  <si>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</si>
  <si>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</si>
  <si>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</si>
  <si>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</si>
  <si>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</si>
  <si>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</si>
  <si>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</si>
  <si>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</si>
  <si>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</si>
  <si>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</si>
  <si>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</si>
  <si>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</si>
  <si>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</si>
  <si>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</si>
  <si>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</si>
  <si>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</si>
  <si>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</si>
  <si>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</si>
  <si>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</si>
  <si>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</si>
  <si>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</si>
  <si>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</si>
  <si>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</si>
  <si>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</si>
  <si>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</si>
  <si>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</si>
  <si>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</si>
  <si>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</si>
  <si>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</si>
  <si>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</si>
  <si>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</si>
  <si>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</si>
  <si>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</si>
  <si>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</si>
  <si>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</si>
  <si>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</si>
  <si>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</si>
  <si>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</si>
  <si>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</si>
  <si>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</si>
  <si>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</si>
  <si>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</si>
  <si>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</si>
  <si>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</si>
  <si>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</si>
  <si>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</si>
  <si>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</si>
  <si>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</si>
  <si>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</si>
  <si>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</si>
  <si>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</si>
  <si>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</si>
  <si>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</si>
  <si>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</si>
  <si>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</si>
  <si>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</si>
  <si>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</si>
  <si>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</si>
  <si>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</si>
  <si>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</si>
  <si>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</si>
  <si>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</si>
  <si>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</si>
  <si>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</si>
  <si>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</si>
  <si>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</si>
  <si>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</si>
  <si>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</si>
  <si>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</si>
  <si>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</si>
  <si>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</si>
  <si>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</si>
  <si>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</si>
  <si>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</si>
  <si>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</si>
  <si>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</si>
  <si>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</si>
  <si>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</si>
  <si>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</si>
  <si>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</si>
  <si>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</si>
  <si>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</si>
  <si>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</si>
  <si>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</si>
  <si>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</si>
  <si>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</si>
  <si>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</si>
  <si>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</si>
  <si>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</si>
  <si>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</si>
  <si>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</si>
  <si>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</si>
  <si>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</si>
  <si>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</si>
  <si>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</si>
  <si>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</si>
  <si>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</si>
  <si>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</si>
  <si>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</si>
  <si>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</si>
  <si>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</si>
  <si>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</si>
  <si>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</si>
  <si>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</si>
  <si>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</si>
  <si>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</si>
  <si>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</si>
  <si>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</si>
  <si>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</si>
  <si>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</si>
  <si>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</si>
  <si>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</si>
  <si>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</si>
  <si>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</si>
  <si>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</si>
  <si>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</si>
  <si>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</si>
  <si>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</si>
  <si>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</si>
  <si>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</si>
  <si>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</si>
  <si>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</si>
  <si>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</si>
  <si>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</si>
  <si>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</si>
  <si>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</si>
  <si>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</si>
  <si>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</si>
  <si>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</si>
  <si>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</si>
  <si>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</si>
  <si>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</si>
  <si>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</si>
  <si>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</si>
  <si>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</si>
  <si>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</si>
  <si>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</si>
  <si>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</si>
  <si>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</si>
  <si>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</si>
  <si>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</si>
  <si>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</si>
  <si>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</si>
  <si>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</si>
  <si>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</si>
  <si>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</si>
  <si>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</si>
  <si>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</si>
  <si>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</si>
  <si>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</si>
  <si>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</si>
  <si>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</si>
  <si>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</si>
  <si>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</si>
  <si>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</si>
  <si>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</si>
  <si>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</si>
  <si>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</si>
  <si>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</si>
  <si>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</si>
  <si>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</si>
  <si>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</si>
  <si>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</si>
  <si>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</si>
  <si>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</si>
  <si>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</si>
  <si>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</si>
  <si>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</si>
  <si>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</si>
  <si>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</si>
  <si>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</si>
  <si>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</si>
  <si>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</si>
  <si>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</si>
  <si>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</si>
  <si>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</si>
  <si>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</si>
  <si>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</si>
  <si>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</si>
  <si>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</si>
  <si>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</si>
  <si>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</si>
  <si>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</si>
  <si>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</si>
  <si>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</si>
  <si>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</si>
  <si>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</si>
  <si>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</si>
  <si>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</si>
  <si>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</si>
  <si>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</si>
  <si>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</si>
  <si>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</si>
  <si>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</si>
  <si>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</si>
  <si>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</si>
  <si>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</si>
  <si>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</si>
  <si>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</si>
  <si>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</si>
  <si>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</si>
  <si>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</si>
  <si>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</si>
  <si>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</si>
  <si>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</si>
  <si>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</si>
  <si>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</si>
  <si>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</si>
  <si>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</si>
  <si>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</si>
  <si>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</si>
  <si>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</si>
  <si>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</si>
  <si>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</si>
  <si>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</si>
  <si>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</si>
  <si>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</si>
  <si>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</si>
  <si>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</si>
  <si>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</si>
  <si>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</si>
  <si>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</si>
  <si>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</si>
  <si>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</si>
  <si>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</si>
  <si>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</si>
  <si>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</si>
  <si>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</si>
  <si>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</si>
  <si>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</si>
  <si>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</si>
  <si>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</si>
  <si>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</si>
  <si>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</si>
  <si>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</si>
  <si>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</si>
  <si>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</si>
  <si>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</si>
  <si>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</si>
  <si>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</si>
  <si>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</si>
  <si>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</si>
  <si>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</si>
  <si>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</si>
  <si>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</si>
  <si>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</si>
  <si>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</si>
  <si>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</si>
  <si>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</si>
  <si>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</si>
  <si>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</si>
  <si>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</si>
  <si>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</si>
  <si>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</si>
  <si>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</si>
  <si>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</si>
  <si>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</si>
  <si>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</si>
  <si>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</si>
  <si>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</si>
  <si>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</si>
  <si>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</si>
  <si>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</si>
  <si>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</si>
  <si>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</si>
  <si>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</si>
  <si>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</si>
  <si>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</si>
  <si>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</si>
  <si>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</si>
  <si>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</si>
  <si>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</si>
  <si>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</si>
  <si>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</si>
  <si>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</si>
  <si>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</si>
  <si>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</si>
  <si>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</si>
  <si>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</si>
  <si>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</si>
  <si>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</si>
  <si>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</si>
  <si>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</si>
  <si>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</si>
  <si>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</si>
  <si>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</si>
  <si>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</si>
  <si>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</si>
  <si>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</si>
  <si>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</si>
  <si>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</si>
  <si>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</si>
  <si>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</si>
  <si>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</si>
  <si>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</si>
  <si>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</si>
  <si>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</si>
  <si>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</si>
  <si>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</si>
  <si>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</si>
  <si>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</si>
  <si>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</si>
  <si>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</si>
  <si>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</si>
  <si>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</si>
  <si>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</si>
  <si>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</si>
  <si>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</si>
  <si>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</si>
  <si>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</si>
  <si>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</si>
  <si>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</si>
  <si>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</si>
  <si>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</si>
  <si>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</si>
  <si>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</si>
  <si>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</si>
  <si>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</si>
  <si>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</si>
  <si>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</si>
  <si>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</si>
  <si>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</si>
  <si>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</si>
  <si>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</si>
  <si>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</si>
  <si>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</si>
  <si>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</si>
  <si>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</si>
  <si>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</si>
  <si>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</si>
  <si>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</si>
  <si>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</si>
  <si>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</si>
  <si>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</si>
  <si>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</si>
  <si>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</si>
  <si>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</si>
  <si>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</si>
  <si>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</si>
  <si>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</si>
  <si>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</si>
  <si>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</si>
  <si>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</si>
  <si>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</si>
  <si>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</si>
  <si>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</si>
  <si>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</si>
  <si>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</si>
  <si>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</si>
  <si>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</si>
  <si>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</si>
  <si>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</si>
  <si>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</si>
  <si>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</si>
  <si>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</si>
  <si>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</si>
  <si>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</si>
  <si>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</si>
  <si>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</si>
  <si>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</si>
  <si>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</si>
  <si>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</si>
  <si>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</si>
  <si>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</si>
  <si>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</si>
  <si>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</si>
  <si>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</si>
  <si>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</si>
  <si>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</si>
  <si>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</si>
  <si>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</si>
  <si>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</si>
  <si>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</si>
  <si>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</si>
  <si>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</si>
  <si>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</si>
  <si>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</si>
  <si>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</si>
  <si>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</si>
  <si>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</si>
  <si>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</si>
  <si>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</si>
  <si>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</si>
  <si>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</si>
  <si>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</si>
  <si>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</si>
  <si>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</si>
  <si>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</si>
  <si>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</si>
  <si>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</si>
  <si>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</si>
  <si>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</si>
  <si>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</si>
  <si>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</si>
  <si>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</si>
  <si>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</si>
  <si>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</si>
  <si>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</si>
  <si>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</si>
  <si>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</si>
  <si>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</si>
  <si>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</si>
  <si>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</si>
  <si>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</si>
  <si>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</si>
  <si>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</si>
  <si>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</si>
  <si>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</si>
  <si>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</si>
  <si>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</si>
  <si>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</si>
  <si>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</si>
  <si>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</si>
  <si>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</si>
  <si>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</si>
  <si>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</si>
  <si>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</si>
  <si>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</si>
  <si>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</si>
  <si>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</si>
  <si>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</si>
  <si>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</si>
  <si>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</si>
  <si>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</si>
  <si>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</si>
  <si>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</si>
  <si>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</si>
  <si>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</si>
  <si>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</si>
  <si>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</si>
  <si>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</si>
  <si>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</si>
  <si>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</si>
  <si>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</si>
  <si>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</si>
  <si>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</si>
  <si>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</si>
  <si>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</si>
  <si>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</si>
  <si>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</si>
  <si>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</si>
  <si>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</si>
  <si>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</si>
  <si>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</si>
  <si>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</si>
  <si>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</si>
  <si>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</si>
  <si>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</si>
  <si>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</si>
  <si>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</si>
  <si>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</si>
  <si>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</si>
  <si>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</si>
  <si>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</si>
  <si>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</si>
  <si>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</si>
  <si>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</si>
  <si>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</si>
  <si>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</si>
  <si>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</si>
  <si>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</si>
  <si>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</si>
  <si>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</si>
  <si>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</si>
  <si>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</si>
  <si>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</si>
  <si>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</si>
  <si>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</si>
  <si>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</si>
  <si>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</si>
  <si>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</si>
  <si>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</si>
  <si>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</si>
  <si>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</si>
  <si>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</si>
  <si>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</si>
  <si>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</si>
  <si>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</si>
  <si>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</si>
  <si>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</si>
  <si>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</si>
  <si>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</si>
  <si>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</si>
  <si>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</si>
  <si>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</si>
  <si>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</si>
  <si>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</si>
  <si>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</si>
  <si>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</si>
  <si>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</si>
  <si>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</si>
  <si>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</si>
  <si>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</si>
  <si>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</si>
  <si>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</si>
  <si>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</si>
  <si>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</si>
  <si>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</si>
  <si>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</si>
  <si>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</si>
  <si>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</si>
  <si>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</si>
  <si>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</si>
  <si>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</si>
  <si>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</si>
  <si>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</si>
  <si>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</si>
  <si>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</si>
  <si>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</si>
  <si>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</si>
  <si>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</si>
  <si>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</si>
  <si>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</si>
  <si>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</si>
  <si>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</si>
  <si>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</si>
  <si>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</si>
  <si>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</si>
  <si>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</si>
  <si>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</si>
  <si>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</si>
  <si>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</si>
  <si>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</si>
  <si>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</si>
  <si>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</si>
  <si>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</si>
  <si>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</si>
  <si>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</si>
  <si>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</si>
  <si>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</si>
  <si>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</si>
  <si>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</si>
  <si>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</si>
  <si>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</si>
  <si>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</si>
  <si>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</si>
  <si>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</si>
  <si>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</si>
  <si>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</si>
  <si>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</si>
  <si>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</si>
  <si>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</si>
  <si>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</si>
  <si>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</si>
  <si>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</si>
  <si>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</si>
  <si>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</si>
  <si>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</si>
  <si>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</si>
  <si>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</si>
  <si>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</si>
  <si>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</si>
  <si>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</si>
  <si>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</si>
  <si>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</si>
  <si>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</si>
  <si>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</si>
  <si>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</si>
  <si>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</si>
  <si>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</si>
  <si>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</si>
  <si>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</si>
  <si>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</si>
  <si>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</si>
  <si>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</si>
  <si>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</si>
  <si>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</si>
  <si>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</si>
  <si>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</si>
  <si>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</si>
  <si>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</si>
  <si>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</si>
  <si>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</si>
  <si>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</si>
  <si>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</si>
  <si>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</si>
  <si>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</si>
  <si>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</si>
  <si>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</si>
  <si>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</si>
  <si>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</si>
  <si>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</si>
  <si>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</si>
  <si>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</si>
  <si>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</si>
  <si>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</si>
  <si>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</si>
  <si>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</si>
  <si>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</si>
  <si>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</si>
  <si>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</si>
  <si>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</si>
  <si>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</si>
  <si>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</si>
  <si>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</si>
  <si>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</si>
  <si>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</si>
  <si>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</si>
  <si>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</si>
  <si>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</si>
  <si>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</si>
  <si>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</si>
  <si>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</si>
  <si>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</si>
  <si>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</si>
  <si>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</si>
  <si>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</si>
  <si>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</si>
  <si>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</si>
  <si>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</si>
  <si>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</si>
  <si>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</si>
  <si>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</si>
  <si>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</si>
  <si>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</si>
  <si>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</si>
  <si>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</si>
  <si>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</si>
  <si>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</si>
  <si>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</si>
  <si>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</si>
  <si>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</si>
  <si>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</si>
  <si>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</si>
  <si>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</si>
  <si>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</si>
  <si>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</si>
  <si>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</si>
  <si>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</si>
  <si>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</si>
  <si>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</si>
  <si>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</si>
  <si>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</si>
  <si>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</si>
  <si>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</si>
  <si>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</si>
  <si>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</si>
  <si>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</si>
  <si>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</si>
  <si>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</si>
  <si>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</si>
  <si>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</si>
  <si>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</si>
  <si>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</si>
  <si>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</si>
  <si>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</si>
  <si>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</si>
  <si>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</si>
  <si>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</si>
  <si>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</si>
  <si>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</si>
  <si>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</si>
  <si>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</si>
  <si>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</si>
  <si>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</si>
  <si>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</si>
  <si>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</si>
  <si>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</si>
  <si>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</si>
  <si>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</si>
  <si>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</si>
  <si>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</si>
  <si>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</si>
  <si>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</si>
  <si>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</si>
  <si>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</si>
  <si>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</si>
  <si>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</si>
  <si>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</si>
  <si>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</si>
  <si>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</si>
  <si>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</si>
  <si>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</si>
  <si>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</si>
  <si>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</si>
  <si>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</si>
  <si>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</si>
  <si>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</si>
  <si>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</si>
  <si>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</si>
  <si>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</si>
  <si>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</si>
  <si>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</si>
  <si>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</si>
  <si>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</si>
  <si>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</si>
  <si>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</si>
  <si>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</si>
  <si>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</si>
  <si>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</si>
  <si>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</si>
  <si>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</si>
  <si>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</si>
  <si>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</si>
  <si>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</si>
  <si>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</si>
  <si>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</si>
  <si>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</si>
  <si>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</si>
  <si>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</si>
  <si>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</si>
  <si>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</si>
  <si>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</si>
  <si>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</si>
  <si>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</si>
  <si>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</si>
  <si>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</si>
  <si>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</si>
  <si>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</si>
  <si>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</si>
  <si>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</si>
  <si>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</si>
  <si>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</si>
  <si>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</si>
  <si>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</si>
  <si>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</si>
  <si>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</si>
  <si>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</si>
  <si>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</si>
  <si>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</si>
  <si>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</si>
  <si>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</si>
  <si>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</si>
  <si>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</si>
  <si>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</si>
  <si>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</si>
  <si>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</si>
  <si>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</si>
  <si>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</si>
  <si>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</si>
  <si>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</si>
  <si>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</si>
  <si>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</si>
  <si>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</si>
  <si>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</si>
  <si>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</si>
  <si>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</si>
  <si>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</si>
  <si>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</si>
  <si>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</si>
  <si>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</si>
  <si>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</si>
  <si>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</si>
  <si>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</si>
  <si>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</si>
  <si>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</si>
  <si>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</si>
  <si>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</si>
  <si>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</si>
  <si>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</si>
  <si>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</si>
  <si>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</si>
  <si>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</si>
  <si>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</si>
  <si>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</si>
  <si>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</si>
  <si>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</si>
  <si>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</si>
  <si>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</si>
  <si>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</si>
  <si>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</si>
  <si>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</si>
  <si>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</si>
  <si>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</si>
  <si>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</si>
  <si>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</si>
  <si>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</si>
  <si>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</si>
  <si>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</si>
  <si>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</si>
  <si>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</si>
  <si>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</si>
  <si>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</si>
  <si>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</si>
  <si>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</si>
  <si>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</si>
  <si>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</si>
  <si>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</si>
  <si>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</si>
  <si>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</si>
  <si>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</si>
  <si>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</si>
  <si>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</si>
  <si>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</si>
  <si>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</si>
  <si>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</si>
  <si>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</si>
  <si>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</si>
  <si>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</si>
  <si>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</si>
  <si>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</si>
  <si>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</si>
  <si>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</si>
  <si>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</si>
  <si>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</si>
  <si>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</si>
  <si>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</si>
  <si>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</si>
  <si>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</si>
  <si>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</si>
  <si>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</si>
  <si>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</si>
  <si>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</si>
  <si>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</si>
  <si>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</si>
  <si>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</si>
  <si>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</si>
  <si>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</si>
  <si>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</si>
  <si>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</si>
  <si>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</si>
  <si>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</si>
  <si>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</si>
  <si>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</si>
  <si>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</si>
  <si>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</si>
  <si>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</si>
  <si>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</si>
  <si>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</si>
  <si>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</si>
  <si>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</si>
  <si>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</si>
  <si>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</si>
  <si>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</si>
  <si>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</si>
  <si>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</si>
  <si>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</si>
  <si>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</si>
  <si>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</si>
  <si>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</si>
  <si>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</si>
  <si>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</si>
  <si>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</si>
  <si>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</si>
  <si>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</si>
  <si>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</si>
  <si>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</si>
  <si>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</si>
  <si>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</si>
  <si>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</si>
  <si>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</si>
  <si>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</si>
  <si>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</si>
  <si>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</si>
  <si>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</si>
  <si>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</si>
  <si>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</si>
  <si>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</si>
  <si>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</si>
  <si>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</si>
  <si>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</si>
  <si>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</si>
  <si>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</si>
  <si>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</si>
  <si>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</si>
  <si>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</si>
  <si>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</si>
  <si>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</si>
  <si>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</si>
  <si>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</si>
  <si>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</si>
  <si>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</si>
  <si>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</si>
  <si>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</si>
  <si>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</si>
  <si>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</si>
  <si>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</si>
  <si>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</si>
  <si>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</si>
  <si>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</si>
  <si>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</si>
  <si>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</si>
  <si>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</si>
  <si>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</si>
  <si>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</si>
  <si>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</si>
  <si>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</si>
  <si>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</si>
  <si>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</si>
  <si>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</si>
  <si>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</si>
  <si>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</si>
  <si>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</si>
  <si>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</si>
  <si>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</si>
  <si>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</si>
  <si>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</si>
  <si>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</si>
  <si>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</si>
  <si>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</si>
  <si>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</si>
  <si>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</si>
  <si>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</si>
  <si>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</si>
  <si>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</si>
  <si>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</si>
  <si>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</si>
  <si>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</si>
  <si>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</si>
  <si>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</si>
  <si>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</si>
  <si>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</si>
  <si>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</si>
  <si>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</si>
  <si>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</si>
  <si>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</si>
  <si>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</si>
  <si>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</si>
  <si>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</si>
  <si>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</si>
  <si>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</si>
  <si>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</si>
  <si>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</si>
  <si>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</si>
  <si>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</si>
  <si>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</si>
  <si>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</si>
  <si>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</si>
  <si>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</si>
  <si>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</si>
  <si>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</si>
  <si>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</si>
  <si>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</si>
  <si>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</si>
  <si>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</si>
  <si>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</si>
  <si>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</si>
  <si>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</si>
  <si>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</si>
  <si>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</si>
  <si>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</si>
  <si>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</si>
  <si>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</si>
  <si>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</si>
  <si>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</si>
  <si>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</si>
  <si>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</si>
  <si>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</si>
  <si>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</si>
  <si>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</si>
  <si>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</si>
  <si>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</si>
  <si>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</si>
  <si>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</si>
  <si>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</si>
  <si>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</si>
  <si>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</si>
  <si>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</si>
  <si>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</si>
  <si>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</si>
  <si>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</si>
  <si>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</si>
  <si>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</si>
  <si>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</si>
  <si>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</si>
  <si>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</si>
  <si>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</si>
  <si>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</si>
  <si>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</si>
  <si>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</si>
  <si>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</si>
  <si>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</si>
  <si>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</si>
  <si>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</si>
  <si>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</si>
  <si>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</si>
  <si>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</si>
  <si>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</si>
  <si>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</si>
  <si>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</si>
  <si>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</si>
  <si>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</si>
  <si>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</si>
  <si>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</si>
  <si>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</si>
  <si>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</si>
  <si>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</si>
  <si>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</si>
  <si>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</si>
  <si>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</si>
  <si>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</si>
  <si>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</si>
  <si>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</si>
  <si>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</si>
  <si>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</si>
  <si>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</si>
  <si>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</si>
  <si>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</si>
  <si>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</si>
  <si>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</si>
  <si>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</si>
  <si>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</si>
  <si>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</si>
  <si>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</si>
  <si>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</si>
  <si>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</si>
  <si>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</si>
  <si>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</si>
  <si>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</si>
  <si>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</si>
  <si>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</si>
  <si>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</si>
  <si>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</si>
  <si>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</si>
  <si>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</si>
  <si>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</si>
  <si>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</si>
  <si>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</si>
  <si>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</si>
  <si>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</si>
  <si>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</si>
  <si>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</si>
  <si>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</si>
  <si>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</si>
  <si>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</si>
  <si>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</si>
  <si>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</si>
  <si>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</si>
  <si>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</si>
  <si>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</si>
  <si>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</si>
  <si>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</si>
  <si>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</si>
  <si>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</si>
  <si>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</si>
  <si>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</si>
  <si>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</si>
  <si>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</si>
  <si>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</si>
  <si>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</si>
  <si>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</si>
  <si>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</si>
  <si>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</si>
  <si>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</si>
  <si>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</si>
  <si>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</si>
  <si>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</si>
  <si>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</si>
  <si>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</si>
  <si>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</si>
  <si>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</si>
  <si>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</si>
  <si>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</si>
  <si>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</si>
  <si>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</si>
  <si>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</si>
  <si>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</si>
  <si>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</si>
  <si>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</si>
  <si>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</si>
  <si>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</si>
  <si>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</si>
  <si>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</si>
  <si>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</si>
  <si>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</si>
  <si>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</si>
  <si>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</si>
  <si>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</si>
  <si>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</si>
  <si>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</si>
  <si>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</si>
  <si>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</si>
  <si>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</si>
  <si>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</si>
  <si>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</si>
  <si>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</si>
  <si>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</si>
  <si>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</si>
  <si>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</si>
  <si>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</si>
  <si>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</si>
  <si>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</si>
  <si>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</si>
  <si>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</si>
  <si>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</si>
  <si>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</si>
  <si>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</si>
  <si>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</si>
  <si>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</si>
  <si>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</si>
  <si>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</si>
  <si>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</si>
  <si>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</si>
  <si>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</si>
  <si>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</si>
  <si>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</si>
  <si>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</si>
  <si>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</si>
  <si>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</si>
  <si>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</si>
  <si>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</si>
  <si>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</si>
  <si>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</si>
  <si>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</si>
  <si>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</si>
  <si>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</si>
  <si>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</si>
  <si>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</si>
  <si>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</si>
  <si>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</si>
  <si>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</si>
  <si>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</si>
  <si>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</si>
  <si>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</si>
  <si>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</si>
  <si>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</si>
  <si>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</si>
  <si>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</si>
  <si>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</si>
  <si>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</si>
  <si>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</si>
  <si>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</si>
  <si>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</si>
  <si>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</si>
  <si>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</si>
  <si>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</si>
  <si>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</si>
  <si>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</si>
  <si>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</si>
  <si>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</si>
  <si>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</si>
  <si>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</si>
  <si>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</si>
  <si>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</si>
  <si>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</si>
  <si>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</si>
  <si>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</si>
  <si>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</si>
  <si>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</si>
  <si>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</si>
  <si>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</si>
  <si>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</si>
  <si>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</si>
  <si>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</si>
  <si>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</si>
  <si>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</si>
  <si>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</si>
  <si>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</si>
  <si>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</si>
  <si>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</si>
  <si>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</si>
  <si>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</si>
  <si>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</si>
  <si>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</si>
  <si>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</si>
  <si>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</si>
  <si>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</si>
  <si>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</si>
  <si>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</si>
  <si>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</si>
  <si>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</si>
  <si>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</si>
  <si>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</si>
  <si>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</si>
  <si>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</si>
  <si>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</si>
  <si>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</si>
  <si>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</si>
  <si>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</si>
  <si>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</si>
  <si>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</si>
  <si>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</si>
  <si>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</si>
  <si>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</si>
  <si>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</si>
  <si>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</si>
  <si>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</si>
  <si>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</si>
  <si>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</si>
  <si>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</si>
  <si>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</si>
  <si>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</si>
  <si>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</si>
  <si>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</si>
  <si>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</si>
  <si>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</si>
  <si>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</si>
  <si>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</si>
  <si>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</si>
  <si>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</si>
  <si>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</si>
  <si>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</si>
  <si>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</si>
  <si>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</si>
  <si>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</si>
  <si>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</si>
  <si>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</si>
  <si>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</si>
  <si>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</si>
  <si>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</si>
  <si>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</si>
  <si>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</si>
  <si>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</si>
  <si>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</si>
  <si>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</si>
  <si>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</si>
  <si>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</si>
  <si>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</si>
  <si>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</si>
  <si>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</si>
  <si>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</si>
  <si>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</si>
  <si>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</si>
  <si>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</si>
  <si>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</si>
  <si>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</si>
  <si>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</si>
  <si>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</si>
  <si>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</si>
  <si>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</si>
  <si>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</si>
  <si>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</si>
  <si>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</si>
  <si>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</si>
  <si>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</si>
  <si>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</si>
  <si>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</si>
  <si>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</si>
  <si>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</si>
  <si>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</si>
  <si>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</si>
  <si>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</si>
  <si>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</si>
  <si>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</si>
  <si>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</si>
  <si>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</si>
  <si>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</si>
  <si>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</si>
  <si>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</si>
  <si>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</si>
  <si>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</si>
  <si>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</si>
  <si>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</si>
  <si>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</si>
  <si>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</si>
  <si>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</si>
  <si>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</si>
  <si>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</si>
  <si>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</si>
  <si>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</si>
  <si>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</si>
  <si>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</si>
  <si>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</si>
  <si>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</si>
  <si>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</si>
  <si>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</si>
  <si>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</si>
  <si>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</si>
  <si>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</si>
  <si>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</si>
  <si>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</si>
  <si>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</si>
  <si>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</si>
  <si>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</si>
  <si>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</si>
  <si>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</si>
  <si>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</si>
  <si>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</si>
  <si>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</si>
  <si>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</si>
  <si>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</si>
  <si>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</si>
  <si>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</si>
  <si>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</si>
  <si>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</si>
  <si>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</si>
  <si>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</si>
  <si>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</si>
  <si>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</si>
  <si>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</si>
  <si>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</si>
  <si>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</si>
  <si>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</si>
  <si>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</si>
  <si>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</si>
  <si>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</si>
  <si>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</si>
  <si>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</si>
  <si>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</si>
  <si>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</si>
  <si>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</si>
  <si>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</si>
  <si>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</si>
  <si>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</si>
  <si>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</si>
  <si>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</si>
  <si>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</si>
  <si>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</si>
  <si>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</si>
  <si>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</si>
  <si>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</si>
  <si>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</si>
  <si>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</si>
  <si>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</si>
  <si>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</si>
  <si>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</si>
  <si>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</si>
  <si>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</si>
  <si>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</si>
  <si>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</si>
  <si>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</si>
  <si>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</si>
  <si>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</si>
  <si>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</si>
  <si>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</si>
  <si>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</si>
  <si>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</si>
  <si>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</si>
  <si>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</si>
  <si>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</si>
  <si>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</si>
  <si>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</si>
  <si>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</si>
  <si>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</si>
  <si>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</si>
  <si>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</si>
  <si>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</si>
  <si>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</si>
  <si>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</si>
  <si>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</si>
  <si>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</si>
  <si>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</si>
  <si>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</si>
  <si>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</si>
  <si>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</si>
  <si>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</si>
  <si>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</si>
  <si>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</si>
  <si>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</si>
  <si>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</si>
  <si>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</si>
  <si>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</si>
  <si>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</si>
  <si>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</si>
  <si>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</si>
  <si>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</si>
  <si>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</si>
  <si>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</si>
  <si>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</si>
  <si>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</si>
  <si>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</si>
  <si>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</si>
  <si>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</si>
  <si>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</si>
  <si>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</si>
  <si>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</si>
  <si>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</si>
  <si>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</si>
  <si>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</si>
  <si>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</si>
  <si>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</si>
  <si>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</si>
  <si>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</si>
  <si>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</si>
  <si>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</si>
  <si>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</si>
  <si>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</si>
  <si>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</si>
  <si>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</si>
  <si>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</si>
  <si>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</si>
  <si>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</si>
  <si>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</si>
  <si>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</si>
  <si>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</si>
  <si>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</si>
  <si>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</si>
  <si>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</si>
  <si>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</si>
  <si>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</si>
  <si>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</si>
  <si>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</si>
  <si>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</si>
  <si>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</si>
  <si>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</si>
  <si>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</si>
  <si>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</si>
  <si>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</si>
  <si>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</si>
  <si>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</si>
  <si>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</si>
  <si>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</si>
  <si>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</si>
  <si>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</si>
  <si>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</si>
  <si>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</si>
  <si>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</si>
  <si>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</si>
  <si>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</si>
  <si>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</si>
  <si>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</si>
  <si>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</si>
  <si>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</si>
  <si>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</si>
  <si>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</si>
  <si>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</si>
  <si>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</si>
  <si>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</si>
  <si>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</si>
  <si>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</si>
  <si>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</si>
  <si>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</si>
  <si>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</si>
  <si>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</si>
  <si>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</si>
  <si>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</si>
  <si>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</si>
  <si>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</si>
  <si>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</si>
  <si>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</si>
  <si>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</si>
  <si>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</si>
  <si>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</si>
  <si>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</si>
  <si>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</si>
  <si>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</si>
  <si>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</si>
  <si>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</si>
  <si>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</si>
  <si>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</si>
  <si>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</si>
  <si>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</si>
  <si>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</si>
  <si>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</si>
  <si>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</si>
  <si>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</si>
  <si>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</si>
  <si>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</si>
  <si>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</si>
  <si>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</si>
  <si>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</si>
  <si>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</si>
  <si>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</si>
  <si>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</si>
  <si>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</si>
  <si>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</si>
  <si>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</si>
  <si>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</si>
  <si>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</si>
  <si>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</si>
  <si>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</si>
  <si>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</si>
  <si>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</si>
  <si>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</si>
  <si>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</si>
  <si>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</si>
  <si>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</si>
  <si>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</si>
  <si>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</si>
  <si>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</si>
  <si>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</si>
  <si>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</si>
  <si>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</si>
  <si>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</si>
  <si>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</si>
  <si>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</si>
  <si>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</si>
  <si>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</si>
  <si>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</si>
  <si>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</si>
  <si>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</si>
  <si>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</si>
  <si>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</si>
  <si>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</si>
  <si>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</si>
  <si>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</si>
  <si>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</si>
  <si>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</si>
  <si>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</si>
  <si>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</si>
  <si>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</si>
  <si>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</si>
  <si>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</si>
  <si>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</si>
  <si>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</si>
  <si>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</si>
  <si>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</si>
  <si>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</si>
  <si>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</si>
  <si>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</si>
  <si>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</si>
  <si>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</si>
  <si>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</si>
  <si>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</si>
  <si>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</si>
  <si>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</si>
  <si>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</si>
  <si>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</si>
  <si>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</si>
  <si>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</si>
  <si>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</si>
  <si>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</si>
  <si>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</si>
  <si>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</si>
  <si>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</si>
  <si>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</si>
  <si>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</si>
  <si>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</si>
  <si>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</si>
  <si>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</si>
  <si>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</si>
  <si>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</si>
  <si>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</si>
  <si>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</si>
  <si>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</si>
  <si>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</si>
  <si>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</si>
  <si>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</si>
  <si>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</si>
  <si>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</si>
  <si>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</si>
  <si>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</si>
  <si>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</si>
  <si>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</si>
  <si>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</si>
  <si>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</si>
  <si>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</si>
  <si>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</si>
  <si>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</si>
  <si>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</si>
  <si>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</si>
  <si>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</si>
  <si>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</si>
  <si>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</si>
  <si>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</si>
  <si>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</si>
  <si>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</si>
  <si>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</si>
  <si>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</si>
  <si>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</si>
  <si>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</si>
  <si>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</si>
  <si>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</si>
  <si>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</si>
  <si>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</si>
  <si>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</si>
  <si>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</si>
  <si>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</si>
  <si>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</si>
  <si>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</si>
  <si>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</si>
  <si>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</si>
  <si>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</si>
  <si>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</si>
  <si>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</si>
  <si>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</si>
  <si>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</si>
  <si>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</si>
  <si>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</si>
  <si>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</si>
  <si>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</si>
  <si>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</si>
  <si>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</si>
  <si>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</si>
  <si>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</si>
  <si>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</si>
  <si>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</si>
  <si>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</si>
  <si>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</si>
  <si>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</si>
  <si>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</si>
  <si>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</si>
  <si>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</si>
  <si>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</si>
  <si>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</si>
  <si>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</si>
  <si>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</si>
  <si>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</si>
  <si>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</si>
  <si>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</si>
  <si>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</si>
  <si>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</si>
  <si>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</si>
  <si>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</si>
  <si>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</si>
  <si>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</si>
  <si>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</si>
  <si>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</si>
  <si>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</si>
  <si>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</si>
  <si>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</si>
  <si>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</si>
  <si>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</si>
  <si>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</si>
  <si>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</si>
  <si>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</si>
  <si>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</si>
  <si>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</si>
  <si>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</si>
  <si>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</si>
  <si>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</si>
  <si>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</si>
  <si>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</si>
  <si>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</si>
  <si>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</si>
  <si>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</si>
  <si>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</si>
  <si>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</si>
  <si>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</si>
  <si>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</si>
  <si>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</si>
  <si>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</si>
  <si>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</si>
  <si>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</si>
  <si>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</si>
  <si>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</si>
  <si>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</si>
  <si>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</si>
  <si>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</si>
  <si>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</si>
  <si>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</si>
  <si>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</si>
  <si>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</si>
  <si>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</si>
  <si>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</si>
  <si>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</si>
  <si>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</si>
  <si>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</si>
  <si>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</si>
  <si>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</si>
  <si>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</si>
  <si>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</si>
  <si>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</si>
  <si>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</si>
  <si>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</si>
  <si>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</si>
  <si>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</si>
  <si>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</si>
  <si>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</si>
  <si>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</si>
  <si>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</si>
  <si>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</si>
  <si>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</si>
  <si>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</si>
  <si>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</si>
  <si>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</si>
  <si>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</si>
  <si>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</si>
  <si>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</si>
  <si>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</si>
  <si>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</si>
  <si>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</si>
  <si>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</si>
  <si>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</si>
  <si>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</si>
  <si>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</si>
  <si>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</si>
  <si>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</si>
  <si>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</si>
  <si>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</si>
  <si>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</si>
  <si>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</si>
  <si>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</si>
  <si>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</si>
  <si>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</si>
  <si>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</si>
  <si>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</si>
  <si>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</si>
  <si>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</si>
  <si>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</si>
  <si>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</si>
  <si>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</si>
  <si>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</si>
  <si>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</si>
  <si>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</si>
  <si>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</si>
  <si>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</si>
  <si>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</si>
  <si>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</si>
  <si>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</si>
  <si>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</si>
  <si>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</si>
  <si>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</si>
  <si>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</si>
  <si>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</si>
  <si>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</si>
  <si>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</si>
  <si>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</si>
  <si>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</si>
  <si>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</si>
  <si>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</si>
  <si>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</si>
  <si>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</si>
  <si>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</si>
  <si>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</si>
  <si>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</si>
  <si>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</si>
  <si>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</si>
  <si>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</si>
  <si>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</si>
  <si>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</si>
  <si>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</si>
  <si>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</si>
  <si>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</si>
  <si>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</si>
  <si>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</si>
  <si>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</si>
  <si>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</si>
  <si>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</si>
  <si>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</si>
  <si>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</si>
  <si>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</si>
  <si>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</si>
  <si>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</si>
  <si>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</si>
  <si>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</si>
  <si>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</si>
  <si>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</si>
  <si>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</si>
  <si>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</si>
  <si>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</si>
  <si>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</si>
  <si>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</si>
  <si>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</si>
  <si>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</si>
  <si>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</si>
  <si>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</si>
  <si>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</si>
  <si>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</si>
  <si>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</si>
  <si>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</si>
  <si>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</si>
  <si>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</si>
  <si>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</si>
  <si>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</si>
  <si>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</si>
  <si>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</si>
  <si>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</si>
  <si>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</si>
  <si>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</si>
  <si>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</si>
  <si>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</si>
  <si>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</si>
  <si>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</si>
  <si>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</si>
  <si>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</si>
  <si>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</si>
  <si>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</si>
  <si>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</si>
  <si>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</si>
  <si>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</si>
  <si>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</si>
  <si>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</si>
  <si>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</si>
  <si>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</si>
  <si>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</si>
  <si>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</si>
  <si>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</si>
  <si>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</si>
  <si>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</si>
  <si>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</si>
  <si>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</si>
  <si>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</si>
  <si>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</si>
  <si>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</si>
  <si>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</si>
  <si>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</si>
  <si>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</si>
  <si>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</si>
  <si>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</si>
  <si>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</si>
  <si>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</si>
  <si>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</si>
  <si>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</si>
  <si>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</si>
  <si>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</si>
  <si>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</si>
  <si>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</si>
  <si>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</si>
  <si>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</si>
  <si>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</si>
  <si>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</si>
  <si>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</si>
  <si>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</si>
  <si>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</si>
  <si>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</si>
  <si>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</si>
  <si>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</si>
  <si>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</si>
  <si>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</si>
  <si>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</si>
  <si>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</si>
  <si>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</si>
  <si>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</si>
  <si>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</si>
  <si>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</si>
  <si>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</si>
  <si>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</si>
  <si>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</si>
  <si>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</si>
  <si>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</si>
  <si>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</si>
  <si>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</si>
  <si>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</si>
  <si>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</si>
  <si>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</si>
  <si>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</si>
  <si>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</si>
  <si>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</si>
  <si>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</si>
  <si>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</si>
  <si>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</si>
  <si>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</si>
  <si>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</si>
  <si>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</si>
  <si>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</si>
  <si>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</si>
  <si>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</si>
  <si>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</si>
  <si>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</si>
  <si>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</si>
  <si>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</si>
  <si>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</si>
  <si>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</si>
  <si>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</si>
  <si>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</si>
  <si>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</si>
  <si>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</si>
  <si>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</si>
  <si>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</si>
  <si>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</si>
  <si>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</si>
  <si>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</si>
  <si>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</si>
  <si>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</si>
  <si>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</si>
  <si>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</si>
  <si>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</si>
  <si>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</si>
  <si>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</si>
  <si>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</si>
  <si>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</si>
  <si>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</si>
  <si>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</si>
  <si>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</si>
  <si>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</si>
  <si>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</si>
  <si>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</si>
  <si>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</si>
  <si>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</si>
  <si>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</si>
  <si>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</si>
  <si>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</si>
  <si>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</si>
  <si>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</si>
  <si>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</si>
  <si>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</si>
  <si>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</si>
  <si>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</si>
  <si>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</si>
  <si>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</si>
  <si>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</si>
  <si>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</si>
  <si>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</si>
  <si>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</si>
  <si>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</si>
  <si>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</si>
  <si>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</si>
  <si>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</si>
  <si>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</si>
  <si>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</si>
  <si>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</si>
  <si>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</si>
  <si>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</si>
  <si>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</si>
  <si>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</si>
  <si>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</si>
  <si>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</si>
  <si>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</si>
  <si>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</si>
  <si>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</si>
  <si>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</si>
  <si>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</si>
  <si>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</si>
  <si>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</si>
  <si>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</si>
  <si>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</si>
  <si>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</si>
  <si>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</si>
  <si>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</si>
  <si>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</si>
  <si>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</si>
  <si>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</si>
  <si>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</si>
  <si>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</si>
  <si>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</si>
  <si>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</si>
  <si>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</si>
  <si>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</si>
  <si>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</si>
  <si>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</si>
  <si>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</si>
  <si>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</si>
  <si>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</si>
  <si>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</si>
  <si>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</si>
  <si>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</si>
  <si>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</si>
  <si>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</si>
  <si>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</si>
  <si>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</si>
  <si>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</si>
  <si>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</si>
  <si>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</si>
  <si>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</si>
  <si>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</si>
  <si>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</si>
  <si>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</si>
  <si>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</si>
  <si>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</si>
  <si>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</si>
  <si>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</si>
  <si>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</si>
  <si>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</si>
  <si>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</si>
  <si>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</si>
  <si>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</si>
  <si>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</si>
  <si>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</si>
  <si>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</si>
  <si>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</si>
  <si>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</si>
  <si>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</si>
  <si>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</si>
  <si>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</si>
  <si>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</si>
  <si>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</si>
  <si>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</si>
  <si>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</si>
  <si>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</si>
  <si>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</si>
  <si>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</si>
  <si>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</si>
  <si>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</si>
  <si>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</si>
  <si>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</si>
  <si>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</si>
  <si>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</si>
  <si>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</si>
  <si>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</si>
  <si>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</si>
  <si>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</si>
  <si>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</si>
  <si>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</si>
  <si>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</si>
  <si>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</si>
  <si>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</si>
  <si>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</si>
  <si>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</si>
  <si>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</si>
  <si>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</si>
  <si>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</si>
  <si>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</si>
  <si>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</si>
  <si>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</si>
  <si>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</si>
  <si>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</si>
  <si>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</si>
  <si>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</si>
  <si>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</si>
  <si>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</si>
  <si>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</si>
  <si>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</si>
  <si>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</si>
  <si>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</si>
  <si>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</si>
  <si>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</si>
  <si>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</si>
  <si>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</si>
  <si>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</si>
  <si>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</si>
  <si>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</si>
  <si>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</si>
  <si>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</si>
  <si>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</si>
  <si>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</si>
  <si>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</si>
  <si>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</si>
  <si>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</si>
  <si>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</si>
  <si>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</si>
  <si>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</si>
  <si>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</si>
  <si>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</si>
  <si>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</si>
  <si>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</si>
  <si>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</si>
  <si>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</si>
  <si>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</si>
  <si>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</si>
  <si>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</si>
  <si>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</si>
  <si>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</si>
  <si>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</si>
  <si>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</si>
  <si>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</si>
  <si>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</si>
  <si>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</si>
  <si>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</si>
  <si>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</si>
  <si>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</si>
  <si>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</si>
  <si>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</si>
  <si>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</si>
  <si>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</si>
  <si>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</si>
  <si>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</si>
  <si>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</si>
  <si>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</si>
  <si>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</si>
  <si>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</si>
  <si>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</si>
  <si>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</si>
  <si>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</si>
  <si>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</si>
  <si>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</si>
  <si>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</si>
  <si>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</si>
  <si>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</si>
  <si>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</si>
  <si>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</si>
  <si>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</si>
  <si>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</si>
  <si>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</si>
  <si>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</si>
  <si>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</si>
  <si>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</si>
  <si>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</si>
  <si>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</si>
  <si>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</si>
  <si>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</si>
  <si>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</si>
  <si>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</si>
  <si>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</si>
  <si>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</si>
  <si>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</si>
  <si>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</si>
  <si>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</si>
  <si>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</si>
  <si>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</si>
  <si>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</si>
  <si>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</si>
  <si>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</si>
  <si>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</si>
  <si>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</si>
  <si>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</si>
  <si>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</si>
  <si>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</si>
  <si>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</si>
  <si>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</si>
  <si>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</si>
  <si>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</si>
  <si>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</si>
  <si>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</si>
  <si>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</si>
  <si>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</si>
  <si>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</si>
  <si>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</si>
  <si>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</si>
  <si>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</si>
  <si>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</si>
  <si>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</si>
  <si>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</si>
  <si>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</si>
  <si>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</si>
  <si>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</si>
  <si>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</si>
  <si>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</si>
  <si>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</si>
  <si>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</si>
  <si>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</si>
  <si>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</si>
  <si>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</si>
  <si>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</si>
  <si>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</si>
  <si>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</si>
  <si>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</si>
  <si>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</si>
  <si>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</si>
  <si>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</si>
  <si>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</si>
  <si>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</si>
  <si>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</si>
  <si>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</si>
  <si>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</si>
  <si>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</si>
  <si>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</si>
  <si>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</si>
  <si>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</si>
  <si>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</si>
  <si>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</si>
  <si>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</si>
  <si>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</si>
  <si>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</si>
  <si>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</si>
  <si>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</si>
  <si>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</si>
  <si>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</si>
  <si>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</si>
  <si>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</si>
  <si>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</si>
  <si>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</si>
  <si>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</si>
  <si>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</si>
  <si>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</si>
  <si>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</si>
  <si>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</si>
  <si>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</si>
  <si>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</si>
  <si>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</si>
  <si>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</si>
  <si>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</si>
  <si>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</si>
  <si>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</si>
  <si>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</si>
  <si>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</si>
  <si>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</si>
  <si>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</si>
  <si>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</si>
  <si>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</si>
  <si>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</si>
  <si>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</si>
  <si>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</si>
  <si>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</si>
  <si>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</si>
  <si>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</si>
  <si>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</si>
  <si>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</si>
  <si>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</si>
  <si>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</si>
  <si>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</si>
  <si>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</si>
  <si>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</si>
  <si>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</si>
  <si>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</si>
  <si>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</si>
  <si>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</si>
  <si>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</si>
  <si>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</si>
  <si>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</si>
  <si>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</si>
  <si>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</si>
  <si>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</si>
  <si>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</si>
  <si>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</si>
  <si>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</si>
  <si>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</si>
  <si>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</si>
  <si>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</si>
  <si>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</si>
  <si>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</si>
  <si>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</si>
  <si>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</si>
  <si>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</si>
  <si>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</si>
  <si>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</si>
  <si>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</si>
  <si>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</si>
  <si>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</si>
  <si>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</si>
  <si>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</si>
  <si>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</si>
  <si>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</si>
  <si>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</si>
  <si>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</si>
  <si>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</si>
  <si>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</si>
  <si>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</si>
  <si>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</si>
  <si>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</si>
  <si>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</si>
  <si>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</si>
  <si>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</si>
  <si>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</si>
  <si>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</si>
  <si>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</si>
  <si>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</si>
  <si>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</si>
  <si>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</si>
  <si>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</si>
  <si>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</si>
  <si>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</si>
  <si>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</si>
  <si>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</si>
  <si>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</si>
  <si>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</si>
  <si>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</si>
  <si>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</si>
  <si>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</si>
  <si>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</si>
  <si>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</si>
  <si>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</si>
  <si>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</si>
  <si>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</si>
  <si>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</si>
  <si>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</si>
  <si>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</si>
  <si>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</si>
  <si>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</si>
  <si>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</si>
  <si>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</si>
  <si>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</si>
  <si>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</si>
  <si>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</si>
  <si>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</si>
  <si>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</si>
  <si>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</si>
  <si>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</si>
  <si>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</si>
  <si>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</si>
  <si>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</si>
  <si>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</si>
  <si>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</si>
  <si>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</si>
  <si>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</si>
  <si>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</si>
  <si>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</si>
  <si>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</si>
  <si>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</si>
  <si>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</si>
  <si>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</si>
  <si>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</si>
  <si>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</si>
  <si>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</si>
  <si>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</si>
  <si>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</si>
  <si>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</si>
  <si>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</si>
  <si>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</si>
  <si>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</si>
  <si>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</si>
  <si>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</si>
  <si>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</si>
  <si>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</si>
  <si>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</si>
  <si>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</si>
  <si>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</si>
  <si>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</si>
  <si>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</si>
  <si>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</si>
  <si>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</si>
  <si>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</si>
  <si>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</si>
  <si>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</si>
  <si>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</si>
  <si>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</si>
  <si>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</si>
  <si>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</si>
  <si>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</si>
  <si>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</si>
  <si>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</si>
  <si>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</si>
  <si>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</si>
  <si>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</si>
  <si>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</si>
  <si>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</si>
  <si>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</si>
  <si>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</si>
  <si>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</si>
  <si>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</si>
  <si>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</si>
  <si>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</si>
  <si>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</si>
  <si>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</si>
  <si>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</si>
  <si>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</si>
  <si>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</si>
  <si>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</si>
  <si>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</si>
  <si>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</si>
  <si>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</si>
  <si>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</si>
  <si>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</si>
  <si>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</si>
  <si>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</si>
  <si>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</si>
  <si>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</si>
  <si>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</si>
  <si>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</si>
  <si>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</si>
  <si>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</si>
  <si>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</si>
  <si>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</si>
  <si>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</si>
  <si>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</si>
  <si>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</si>
  <si>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</si>
  <si>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</si>
  <si>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</si>
  <si>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</si>
  <si>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</si>
  <si>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</si>
  <si>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</si>
  <si>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</si>
  <si>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</si>
  <si>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</si>
  <si>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</si>
  <si>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</si>
  <si>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</si>
  <si>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</si>
  <si>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</si>
  <si>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</si>
  <si>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</si>
  <si>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</si>
  <si>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</si>
  <si>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</si>
  <si>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</si>
  <si>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</si>
  <si>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</si>
  <si>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</si>
  <si>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</si>
  <si>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</si>
  <si>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</si>
  <si>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</si>
  <si>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</si>
  <si>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</si>
  <si>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</si>
  <si>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</si>
  <si>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</si>
  <si>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</si>
  <si>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</si>
  <si>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</si>
  <si>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</si>
  <si>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</si>
  <si>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</si>
  <si>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</si>
  <si>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</si>
  <si>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</si>
  <si>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</si>
  <si>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</si>
  <si>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</si>
  <si>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</si>
  <si>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</si>
  <si>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</si>
  <si>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</si>
  <si>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</si>
  <si>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</si>
  <si>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</si>
  <si>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</si>
  <si>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</si>
  <si>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</si>
  <si>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</si>
  <si>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</si>
  <si>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</si>
  <si>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</si>
  <si>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</si>
  <si>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</si>
  <si>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</si>
  <si>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</si>
  <si>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</si>
  <si>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</si>
  <si>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</si>
  <si>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</si>
  <si>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</si>
  <si>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</si>
  <si>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</si>
  <si>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</si>
  <si>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</si>
  <si>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</si>
  <si>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</si>
  <si>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</si>
  <si>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</si>
  <si>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</si>
  <si>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</si>
  <si>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</si>
  <si>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</si>
  <si>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</si>
  <si>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</si>
  <si>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</si>
  <si>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</si>
  <si>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</si>
  <si>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</si>
  <si>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</si>
  <si>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</si>
  <si>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</si>
  <si>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</si>
  <si>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</si>
  <si>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</si>
  <si>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</si>
  <si>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</si>
  <si>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</si>
  <si>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</si>
  <si>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</si>
  <si>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</si>
  <si>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</si>
  <si>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</si>
  <si>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</si>
  <si>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</si>
  <si>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</si>
  <si>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</si>
  <si>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</si>
  <si>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</si>
  <si>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</si>
  <si>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</si>
  <si>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</si>
  <si>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</si>
  <si>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</si>
  <si>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</si>
  <si>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</si>
  <si>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</si>
  <si>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</si>
  <si>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</si>
  <si>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</si>
  <si>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</si>
  <si>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</si>
  <si>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</si>
  <si>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</si>
  <si>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</si>
  <si>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</si>
  <si>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</si>
  <si>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</si>
  <si>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</si>
  <si>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</si>
  <si>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</si>
  <si>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</si>
  <si>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</si>
  <si>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</si>
  <si>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</si>
  <si>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</si>
  <si>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</si>
  <si>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</si>
  <si>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</si>
  <si>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</si>
  <si>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</si>
  <si>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</si>
  <si>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</si>
  <si>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</si>
  <si>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</si>
  <si>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</si>
  <si>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</si>
  <si>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</si>
  <si>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</si>
  <si>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</si>
  <si>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</si>
  <si>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</si>
  <si>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</si>
  <si>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</si>
  <si>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</si>
  <si>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</si>
  <si>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</si>
  <si>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</si>
  <si>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</si>
  <si>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</si>
  <si>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</si>
  <si>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</si>
  <si>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</si>
  <si>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</si>
  <si>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</si>
  <si>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</si>
  <si>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</si>
  <si>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</si>
  <si>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</si>
  <si>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</si>
  <si>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</si>
  <si>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</si>
  <si>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</si>
  <si>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</si>
  <si>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</si>
  <si>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</si>
  <si>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</si>
  <si>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</si>
  <si>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</si>
  <si>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</si>
  <si>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</si>
  <si>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</si>
  <si>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</si>
  <si>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</si>
  <si>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</si>
  <si>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</si>
  <si>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</si>
  <si>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</si>
  <si>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</si>
  <si>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</si>
  <si>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</si>
  <si>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</si>
  <si>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</si>
  <si>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</si>
  <si>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</si>
  <si>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</si>
  <si>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</si>
  <si>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</si>
  <si>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</si>
  <si>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</si>
  <si>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</si>
  <si>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</si>
  <si>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</si>
  <si>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</si>
  <si>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</si>
  <si>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</si>
  <si>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</si>
  <si>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</si>
  <si>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</si>
  <si>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</si>
  <si>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</si>
  <si>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</si>
  <si>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</si>
  <si>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</si>
  <si>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</si>
  <si>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</si>
  <si>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</si>
  <si>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</si>
  <si>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</si>
  <si>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</si>
  <si>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</si>
  <si>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</si>
  <si>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</si>
  <si>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</si>
  <si>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</si>
  <si>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</si>
  <si>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</si>
  <si>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</si>
  <si>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</si>
  <si>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</si>
  <si>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</si>
  <si>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</si>
  <si>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</si>
  <si>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</si>
  <si>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</si>
  <si>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</si>
  <si>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</si>
  <si>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</si>
  <si>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</si>
  <si>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</si>
  <si>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</si>
  <si>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</si>
  <si>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</si>
  <si>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</si>
  <si>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</si>
  <si>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</si>
  <si>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</si>
  <si>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</si>
  <si>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</si>
  <si>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</si>
  <si>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</si>
  <si>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</si>
  <si>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</si>
  <si>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</si>
  <si>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</si>
  <si>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</si>
  <si>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</si>
  <si>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</si>
  <si>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</si>
  <si>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</si>
  <si>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</si>
  <si>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</si>
  <si>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</si>
  <si>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</si>
  <si>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</si>
  <si>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</si>
  <si>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</si>
  <si>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</si>
  <si>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</si>
  <si>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</si>
  <si>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</si>
  <si>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</si>
  <si>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</si>
  <si>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</si>
  <si>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</si>
  <si>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</si>
  <si>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</si>
  <si>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</si>
  <si>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</si>
  <si>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</si>
  <si>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</si>
  <si>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</si>
  <si>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</si>
  <si>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</si>
  <si>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</si>
  <si>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</si>
  <si>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</si>
  <si>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</si>
  <si>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</si>
  <si>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</si>
  <si>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</si>
  <si>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</si>
  <si>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</si>
  <si>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</si>
  <si>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</si>
  <si>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</si>
  <si>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</si>
  <si>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</si>
  <si>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</si>
  <si>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</si>
  <si>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</si>
  <si>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</si>
  <si>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</si>
  <si>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</si>
  <si>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</si>
  <si>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</si>
  <si>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</si>
  <si>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</si>
  <si>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</si>
  <si>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</si>
  <si>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</si>
  <si>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</si>
  <si>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</si>
  <si>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</si>
  <si>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</si>
  <si>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</si>
  <si>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</si>
  <si>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</si>
  <si>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</si>
  <si>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</si>
  <si>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</si>
  <si>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</si>
  <si>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</si>
  <si>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</si>
  <si>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</si>
  <si>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</si>
  <si>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</si>
  <si>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</si>
  <si>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</si>
  <si>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</si>
  <si>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</si>
  <si>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</si>
  <si>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</si>
  <si>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</si>
  <si>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</si>
  <si>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</si>
  <si>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</si>
  <si>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</si>
  <si>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</si>
  <si>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</si>
  <si>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</si>
  <si>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</si>
  <si>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</si>
  <si>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</si>
  <si>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</si>
  <si>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</si>
  <si>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</si>
  <si>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</si>
  <si>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</si>
  <si>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</si>
  <si>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</si>
  <si>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</si>
  <si>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</si>
  <si>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</si>
  <si>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</si>
  <si>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</si>
  <si>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</si>
  <si>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</si>
  <si>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</si>
  <si>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</si>
  <si>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</si>
  <si>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</si>
  <si>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</si>
  <si>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</si>
  <si>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</si>
  <si>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</si>
  <si>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</si>
  <si>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</si>
  <si>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</si>
  <si>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</si>
  <si>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</si>
  <si>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</si>
  <si>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</si>
  <si>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</si>
  <si>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</si>
  <si>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</si>
  <si>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</si>
  <si>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</si>
  <si>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</si>
  <si>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</si>
  <si>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</si>
  <si>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</si>
  <si>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</si>
  <si>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</si>
  <si>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</si>
  <si>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</si>
  <si>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</si>
  <si>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</si>
  <si>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</si>
  <si>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</si>
  <si>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</si>
  <si>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</si>
  <si>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</si>
  <si>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</si>
  <si>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</si>
  <si>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</si>
  <si>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</si>
  <si>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</si>
  <si>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</si>
  <si>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</si>
  <si>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</si>
  <si>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</si>
  <si>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</si>
  <si>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</si>
  <si>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</si>
  <si>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</si>
  <si>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</si>
  <si>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</si>
  <si>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</si>
  <si>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</si>
  <si>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</si>
  <si>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</si>
  <si>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</si>
  <si>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</si>
  <si>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</si>
  <si>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</si>
  <si>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</si>
  <si>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</si>
  <si>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</si>
  <si>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</si>
  <si>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</si>
  <si>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</si>
  <si>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</si>
  <si>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</si>
  <si>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</si>
  <si>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</si>
  <si>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</si>
  <si>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</si>
  <si>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</si>
  <si>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</si>
  <si>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</si>
  <si>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</si>
  <si>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</si>
  <si>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</si>
  <si>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</si>
  <si>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</si>
  <si>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</si>
  <si>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</si>
  <si>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</si>
  <si>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</si>
  <si>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</si>
  <si>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</si>
  <si>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</si>
  <si>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</si>
  <si>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</si>
  <si>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</si>
  <si>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</si>
  <si>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</si>
  <si>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</si>
  <si>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</si>
  <si>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</si>
  <si>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</si>
  <si>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</si>
  <si>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</si>
  <si>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</si>
  <si>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</si>
  <si>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</si>
  <si>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</si>
  <si>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</si>
  <si>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</si>
  <si>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</si>
  <si>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</si>
  <si>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</si>
  <si>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</si>
  <si>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</si>
  <si>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</si>
  <si>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</si>
  <si>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</si>
  <si>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</si>
  <si>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</si>
  <si>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</si>
  <si>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</si>
  <si>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</si>
  <si>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</si>
  <si>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</si>
  <si>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</si>
  <si>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</si>
  <si>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</si>
  <si>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</si>
  <si>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</si>
  <si>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</si>
  <si>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</si>
  <si>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</si>
  <si>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</si>
  <si>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</si>
  <si>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</si>
  <si>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</si>
  <si>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</si>
  <si>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</si>
  <si>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</si>
  <si>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</si>
  <si>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</si>
  <si>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</si>
  <si>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</si>
  <si>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</si>
  <si>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</si>
  <si>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</si>
  <si>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</si>
  <si>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</si>
  <si>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</si>
  <si>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</si>
  <si>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</si>
  <si>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</si>
  <si>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</si>
  <si>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</si>
  <si>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</si>
  <si>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</si>
  <si>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</si>
  <si>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</si>
  <si>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</si>
  <si>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</si>
  <si>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</si>
  <si>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</si>
  <si>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</si>
  <si>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</si>
  <si>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</si>
  <si>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</si>
  <si>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</si>
  <si>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</si>
  <si>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</si>
  <si>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</si>
  <si>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</si>
  <si>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</si>
  <si>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</si>
  <si>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</si>
  <si>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</si>
  <si>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</si>
  <si>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</si>
  <si>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</si>
  <si>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</si>
  <si>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</si>
  <si>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</si>
  <si>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</si>
  <si>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</si>
  <si>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</si>
  <si>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</si>
  <si>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</si>
  <si>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</si>
  <si>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</si>
  <si>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</si>
  <si>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</si>
  <si>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</si>
  <si>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</si>
  <si>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</si>
  <si>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</si>
  <si>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</si>
  <si>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</si>
  <si>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</si>
  <si>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</si>
  <si>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</si>
  <si>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</si>
  <si>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</si>
  <si>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</si>
  <si>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</si>
  <si>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</si>
  <si>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</si>
  <si>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</si>
  <si>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</si>
  <si>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</si>
  <si>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</si>
  <si>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</si>
  <si>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</si>
  <si>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</si>
  <si>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</si>
  <si>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</si>
  <si>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</si>
  <si>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</si>
  <si>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</si>
  <si>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</si>
  <si>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</si>
  <si>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</si>
  <si>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</si>
  <si>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</si>
  <si>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</si>
  <si>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</si>
  <si>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</si>
  <si>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</si>
  <si>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</si>
  <si>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</si>
  <si>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</si>
  <si>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</si>
  <si>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</si>
  <si>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</si>
  <si>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</si>
  <si>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</si>
  <si>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</si>
  <si>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</si>
  <si>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</si>
  <si>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</si>
  <si>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</si>
  <si>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</si>
  <si>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</si>
  <si>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</si>
  <si>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</si>
  <si>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</si>
  <si>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</si>
  <si>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</si>
  <si>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</si>
  <si>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</si>
  <si>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</si>
  <si>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</si>
  <si>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</si>
  <si>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</si>
  <si>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</si>
  <si>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</si>
  <si>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</si>
  <si>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</si>
  <si>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</si>
  <si>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</si>
  <si>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</si>
  <si>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</si>
  <si>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</si>
  <si>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</si>
  <si>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</si>
  <si>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</si>
  <si>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</si>
  <si>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</si>
  <si>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</si>
  <si>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</si>
  <si>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</si>
  <si>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</si>
  <si>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</si>
  <si>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</si>
  <si>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</si>
  <si>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</si>
  <si>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</si>
  <si>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</si>
  <si>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</si>
  <si>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</si>
  <si>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</si>
  <si>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</si>
  <si>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</si>
  <si>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</si>
  <si>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</si>
  <si>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</si>
  <si>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</si>
  <si>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</si>
  <si>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</si>
  <si>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</si>
  <si>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</si>
  <si>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</si>
  <si>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</si>
  <si>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</si>
  <si>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</si>
  <si>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</si>
  <si>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</si>
  <si>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</si>
  <si>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</si>
  <si>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</si>
  <si>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</si>
  <si>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</si>
  <si>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</si>
  <si>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</si>
  <si>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</si>
  <si>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</si>
  <si>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</si>
  <si>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</si>
  <si>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</si>
  <si>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</si>
  <si>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</si>
  <si>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</si>
  <si>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</si>
  <si>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</si>
  <si>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</si>
  <si>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</si>
  <si>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</si>
  <si>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</si>
  <si>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</si>
  <si>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</si>
  <si>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</si>
  <si>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</si>
  <si>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</si>
  <si>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</si>
  <si>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</si>
  <si>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</si>
  <si>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</si>
  <si>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</si>
  <si>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</si>
  <si>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</si>
  <si>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</si>
  <si>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</si>
  <si>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</si>
  <si>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</si>
  <si>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</si>
  <si>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</si>
  <si>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</si>
  <si>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</si>
  <si>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</si>
  <si>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</si>
  <si>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</si>
  <si>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</si>
  <si>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</si>
  <si>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</si>
  <si>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</si>
  <si>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</si>
  <si>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</si>
  <si>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</si>
  <si>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</si>
  <si>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</si>
  <si>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</si>
  <si>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</si>
  <si>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</si>
  <si>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</si>
  <si>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</si>
  <si>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</si>
  <si>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</si>
  <si>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</si>
  <si>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</si>
  <si>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</si>
  <si>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</si>
  <si>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</si>
  <si>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</si>
  <si>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</si>
  <si>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</si>
  <si>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</si>
  <si>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</si>
  <si>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</si>
  <si>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</si>
  <si>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</si>
  <si>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</si>
  <si>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</si>
  <si>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</si>
  <si>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</si>
  <si>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</si>
  <si>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</si>
  <si>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</si>
  <si>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</si>
  <si>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</si>
  <si>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</si>
  <si>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</si>
  <si>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</si>
  <si>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</si>
  <si>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</si>
  <si>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</si>
  <si>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</si>
  <si>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</si>
  <si>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</si>
  <si>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</si>
  <si>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</si>
  <si>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</si>
  <si>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</si>
  <si>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</si>
  <si>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</si>
  <si>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</si>
  <si>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</si>
  <si>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</si>
  <si>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</si>
  <si>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</si>
  <si>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</si>
  <si>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</si>
  <si>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</si>
  <si>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</si>
  <si>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</si>
  <si>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</si>
  <si>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</si>
  <si>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</si>
  <si>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</si>
  <si>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</si>
  <si>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</si>
  <si>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</si>
  <si>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</si>
  <si>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</si>
  <si>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</si>
  <si>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</si>
  <si>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</si>
  <si>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</si>
  <si>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</si>
  <si>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</si>
  <si>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</si>
  <si>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</si>
  <si>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</si>
  <si>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</si>
  <si>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</si>
  <si>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</si>
  <si>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</si>
  <si>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</si>
  <si>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</si>
  <si>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</si>
  <si>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</si>
  <si>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</si>
  <si>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</si>
  <si>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</si>
  <si>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</si>
  <si>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</si>
  <si>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</si>
  <si>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</si>
  <si>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</si>
  <si>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</si>
  <si>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</si>
  <si>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</si>
  <si>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</si>
  <si>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</si>
  <si>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</si>
  <si>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</si>
  <si>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</si>
  <si>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</si>
  <si>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</si>
  <si>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</si>
  <si>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</si>
  <si>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</si>
  <si>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</si>
  <si>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</si>
  <si>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</si>
  <si>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</si>
  <si>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</si>
  <si>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</si>
  <si>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</si>
  <si>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</si>
  <si>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</si>
  <si>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</si>
  <si>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</si>
  <si>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</si>
  <si>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</si>
  <si>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</si>
  <si>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</si>
  <si>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</si>
  <si>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</si>
  <si>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</si>
  <si>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</si>
  <si>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</si>
  <si>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</si>
  <si>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</si>
  <si>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</si>
  <si>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</si>
  <si>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</si>
  <si>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</si>
  <si>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</si>
  <si>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</si>
  <si>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</si>
  <si>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</si>
  <si>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</si>
  <si>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</si>
  <si>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</si>
  <si>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</si>
  <si>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</si>
  <si>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</si>
  <si>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</si>
  <si>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</si>
  <si>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</si>
  <si>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</si>
  <si>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</si>
  <si>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</si>
  <si>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</si>
  <si>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</si>
  <si>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</si>
  <si>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</si>
  <si>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</si>
  <si>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</si>
  <si>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</si>
  <si>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</si>
  <si>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</si>
  <si>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</si>
  <si>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</si>
  <si>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</si>
  <si>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</si>
  <si>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</si>
  <si>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</si>
  <si>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</si>
  <si>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</si>
  <si>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</si>
  <si>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</si>
  <si>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</si>
  <si>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</si>
  <si>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</si>
  <si>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</si>
  <si>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</si>
  <si>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</si>
  <si>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</si>
  <si>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</si>
  <si>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</si>
  <si>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</si>
  <si>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</si>
  <si>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</si>
  <si>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</si>
  <si>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</si>
  <si>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</si>
  <si>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</si>
  <si>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</si>
  <si>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</si>
  <si>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</si>
  <si>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</si>
  <si>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</si>
  <si>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</si>
  <si>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</si>
  <si>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</si>
  <si>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</si>
  <si>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</si>
  <si>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</si>
  <si>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</si>
  <si>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</si>
  <si>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</si>
  <si>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</si>
  <si>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</si>
  <si>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</si>
  <si>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</si>
  <si>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</si>
  <si>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</si>
  <si>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</si>
  <si>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</si>
  <si>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</si>
  <si>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</si>
  <si>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</si>
  <si>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</si>
  <si>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</si>
  <si>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</si>
  <si>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</si>
  <si>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</si>
  <si>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</si>
  <si>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</si>
  <si>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</si>
  <si>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</si>
  <si>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</si>
  <si>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</si>
  <si>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</si>
  <si>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</si>
  <si>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</si>
  <si>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</si>
  <si>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</si>
  <si>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</si>
  <si>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</si>
  <si>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</si>
  <si>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</si>
  <si>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</si>
  <si>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</si>
  <si>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</si>
  <si>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</si>
  <si>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</si>
  <si>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</si>
  <si>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</si>
  <si>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</si>
  <si>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</si>
  <si>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</si>
  <si>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</si>
  <si>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</si>
  <si>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</si>
  <si>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</si>
  <si>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</si>
  <si>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</si>
  <si>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</si>
  <si>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</si>
  <si>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</si>
  <si>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</si>
  <si>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</si>
  <si>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</si>
  <si>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</si>
  <si>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</si>
  <si>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</si>
  <si>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</si>
  <si>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</si>
  <si>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</si>
  <si>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</si>
  <si>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</si>
  <si>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</si>
  <si>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</si>
  <si>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</si>
  <si>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</si>
  <si>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</si>
  <si>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</si>
  <si>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</si>
  <si>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</si>
  <si>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</si>
  <si>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</si>
  <si>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</si>
  <si>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</si>
  <si>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</si>
  <si>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</si>
  <si>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</si>
  <si>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</si>
  <si>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</si>
  <si>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</si>
  <si>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</si>
  <si>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</si>
  <si>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</si>
  <si>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</si>
  <si>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</si>
  <si>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</si>
  <si>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</si>
  <si>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</si>
  <si>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</si>
  <si>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</si>
  <si>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</si>
  <si>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</si>
  <si>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</si>
  <si>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</si>
  <si>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</si>
  <si>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</si>
  <si>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</si>
  <si>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</si>
  <si>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</si>
  <si>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</si>
  <si>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</si>
  <si>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</si>
  <si>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</si>
  <si>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</si>
  <si>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</si>
  <si>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</si>
  <si>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</si>
  <si>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</si>
  <si>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</si>
  <si>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</si>
  <si>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</si>
  <si>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</si>
  <si>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</si>
  <si>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</si>
  <si>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</si>
  <si>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</si>
  <si>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</si>
  <si>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</si>
  <si>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</si>
  <si>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</si>
  <si>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</si>
  <si>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</si>
  <si>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</si>
  <si>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</si>
  <si>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</si>
  <si>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</si>
  <si>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</si>
  <si>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</si>
  <si>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</si>
  <si>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</si>
  <si>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</si>
  <si>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</si>
  <si>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</si>
  <si>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</si>
  <si>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</si>
  <si>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</si>
  <si>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</si>
  <si>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</si>
  <si>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</si>
  <si>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</si>
  <si>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</si>
  <si>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</si>
  <si>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</si>
  <si>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</si>
  <si>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</si>
  <si>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</si>
  <si>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</si>
  <si>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</si>
  <si>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</si>
  <si>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</si>
  <si>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</si>
  <si>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</si>
  <si>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</si>
  <si>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</si>
  <si>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</si>
  <si>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</si>
  <si>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</si>
  <si>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</si>
  <si>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</si>
  <si>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</si>
  <si>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</si>
  <si>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</si>
  <si>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</si>
  <si>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</si>
  <si>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</si>
  <si>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</si>
  <si>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</si>
  <si>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</si>
  <si>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</si>
  <si>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</si>
  <si>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</si>
  <si>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</si>
  <si>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</si>
  <si>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</si>
  <si>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</si>
  <si>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</si>
  <si>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</si>
  <si>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</si>
  <si>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</si>
  <si>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</si>
  <si>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</si>
  <si>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</si>
  <si>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</si>
  <si>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</si>
  <si>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</si>
  <si>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</si>
  <si>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</si>
  <si>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</si>
  <si>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</si>
  <si>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</si>
  <si>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</si>
  <si>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</si>
  <si>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</si>
  <si>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</si>
  <si>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</si>
  <si>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</si>
  <si>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</si>
  <si>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</si>
  <si>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</si>
  <si>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</si>
  <si>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</si>
  <si>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</si>
  <si>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</si>
  <si>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</si>
  <si>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</si>
  <si>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</si>
  <si>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</si>
  <si>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</si>
  <si>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</si>
  <si>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</si>
  <si>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</si>
  <si>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</si>
  <si>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</si>
  <si>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</si>
  <si>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</si>
  <si>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</si>
  <si>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</si>
  <si>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</si>
  <si>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</si>
  <si>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</si>
  <si>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</si>
  <si>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</si>
  <si>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</si>
  <si>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</si>
  <si>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</si>
  <si>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</si>
  <si>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</si>
  <si>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</si>
  <si>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</si>
  <si>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</si>
  <si>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</si>
  <si>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</si>
  <si>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</si>
  <si>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</si>
  <si>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</si>
  <si>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</si>
  <si>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</si>
  <si>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</si>
  <si>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</si>
  <si>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</si>
  <si>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</si>
  <si>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</si>
  <si>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</si>
  <si>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</si>
  <si>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</si>
  <si>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</si>
  <si>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</si>
  <si>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</si>
  <si>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</si>
  <si>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</si>
  <si>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</si>
  <si>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</si>
  <si>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</si>
  <si>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</si>
  <si>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</si>
  <si>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</si>
  <si>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</si>
  <si>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</si>
  <si>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</si>
  <si>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</si>
  <si>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</si>
  <si>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</si>
  <si>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</si>
  <si>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</si>
  <si>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</si>
  <si>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</si>
  <si>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</si>
  <si>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</si>
  <si>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</si>
  <si>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</si>
  <si>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</si>
  <si>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</si>
  <si>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</si>
  <si>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</si>
  <si>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</si>
  <si>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</si>
  <si>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</si>
  <si>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</si>
  <si>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</si>
  <si>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</si>
  <si>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</si>
  <si>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</si>
  <si>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</si>
  <si>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</si>
  <si>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</si>
  <si>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</si>
  <si>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</si>
  <si>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</si>
  <si>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</si>
  <si>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</si>
  <si>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</si>
  <si>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</si>
  <si>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</si>
  <si>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</si>
  <si>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</si>
  <si>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</si>
  <si>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</si>
  <si>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</si>
  <si>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</si>
  <si>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</si>
  <si>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</si>
  <si>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</si>
  <si>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</si>
  <si>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</si>
  <si>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</si>
  <si>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</si>
  <si>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</si>
  <si>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</si>
  <si>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</si>
  <si>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</si>
  <si>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</si>
  <si>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</si>
  <si>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</si>
  <si>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</si>
  <si>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</si>
  <si>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</si>
  <si>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</si>
  <si>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</si>
  <si>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</si>
  <si>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</si>
  <si>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</si>
  <si>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</si>
  <si>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</si>
  <si>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</si>
  <si>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</si>
  <si>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</si>
  <si>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</si>
  <si>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</si>
  <si>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</si>
  <si>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</si>
  <si>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</si>
  <si>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</si>
  <si>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</si>
  <si>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</si>
  <si>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</si>
  <si>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</si>
  <si>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</si>
  <si>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</si>
  <si>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</si>
  <si>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</si>
  <si>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</si>
  <si>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</si>
  <si>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</si>
  <si>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</si>
  <si>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</si>
  <si>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</si>
  <si>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</si>
  <si>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</si>
  <si>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</si>
  <si>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</si>
  <si>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</si>
  <si>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</si>
  <si>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</si>
  <si>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</si>
  <si>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</si>
  <si>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</si>
  <si>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</si>
  <si>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</si>
  <si>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</si>
  <si>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</si>
  <si>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</si>
  <si>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</si>
  <si>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</si>
  <si>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</si>
  <si>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</si>
  <si>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</si>
  <si>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</si>
  <si>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</si>
  <si>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</si>
  <si>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</si>
  <si>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</si>
  <si>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</si>
  <si>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</si>
  <si>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</si>
  <si>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</si>
  <si>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</si>
  <si>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</si>
  <si>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</si>
  <si>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</si>
  <si>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</si>
  <si>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</si>
  <si>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</si>
  <si>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</si>
  <si>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</si>
  <si>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</si>
  <si>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</si>
  <si>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</si>
  <si>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</si>
  <si>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</si>
  <si>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</si>
  <si>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</si>
  <si>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</si>
  <si>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</si>
  <si>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</si>
  <si>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</si>
  <si>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</si>
  <si>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</si>
  <si>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</si>
  <si>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</si>
  <si>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</si>
  <si>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</si>
  <si>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</si>
  <si>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</si>
  <si>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</si>
  <si>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</si>
  <si>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</si>
  <si>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</si>
  <si>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</si>
  <si>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</si>
  <si>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</si>
  <si>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</si>
  <si>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</si>
  <si>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</si>
  <si>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</si>
  <si>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</si>
  <si>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</si>
  <si>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</si>
  <si>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</si>
  <si>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</si>
  <si>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</si>
  <si>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</si>
  <si>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</si>
  <si>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</si>
  <si>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</si>
  <si>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</si>
  <si>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</si>
  <si>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</si>
  <si>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</si>
  <si>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</si>
  <si>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</si>
  <si>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</si>
  <si>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</si>
  <si>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</si>
  <si>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</si>
  <si>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</si>
  <si>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</si>
  <si>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</si>
  <si>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</si>
  <si>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</si>
  <si>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</si>
  <si>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</si>
  <si>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</si>
  <si>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</si>
  <si>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</si>
  <si>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</si>
  <si>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</si>
  <si>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</si>
  <si>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</si>
  <si>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</si>
  <si>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</si>
  <si>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</si>
  <si>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</si>
  <si>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</si>
  <si>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</si>
  <si>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</si>
  <si>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</si>
  <si>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</si>
  <si>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</si>
  <si>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</si>
  <si>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</si>
  <si>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</si>
  <si>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</si>
  <si>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</si>
  <si>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</si>
  <si>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</si>
  <si>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</si>
  <si>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</si>
  <si>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</si>
  <si>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</si>
  <si>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</si>
  <si>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</si>
  <si>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</si>
  <si>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</si>
  <si>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</si>
  <si>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</si>
  <si>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</si>
  <si>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</si>
  <si>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</si>
  <si>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</si>
  <si>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</si>
  <si>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</si>
  <si>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</si>
  <si>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</si>
  <si>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</si>
  <si>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</si>
  <si>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</si>
  <si>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</si>
  <si>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</si>
  <si>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</si>
  <si>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</si>
  <si>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</si>
  <si>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</si>
  <si>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</si>
  <si>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</si>
  <si>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</si>
  <si>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</si>
  <si>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</si>
  <si>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</si>
  <si>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</si>
  <si>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</si>
  <si>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</si>
  <si>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</si>
  <si>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</si>
  <si>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</si>
  <si>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</si>
  <si>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</si>
  <si>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</si>
  <si>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</si>
  <si>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</si>
  <si>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</si>
  <si>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</si>
  <si>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</si>
  <si>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</si>
  <si>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</si>
  <si>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</si>
  <si>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</si>
  <si>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</si>
  <si>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</si>
  <si>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</si>
  <si>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</si>
  <si>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</si>
  <si>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</si>
  <si>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</si>
  <si>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</si>
  <si>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</si>
  <si>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</si>
  <si>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</si>
  <si>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</si>
  <si>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</si>
  <si>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</si>
  <si>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</si>
  <si>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</si>
  <si>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</si>
  <si>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</si>
  <si>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</si>
  <si>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</si>
  <si>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</si>
  <si>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</si>
  <si>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</si>
  <si>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</si>
  <si>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</si>
  <si>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</si>
  <si>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</si>
  <si>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</si>
  <si>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</si>
  <si>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</si>
  <si>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</si>
  <si>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</si>
  <si>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</si>
  <si>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</si>
  <si>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</si>
  <si>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</si>
  <si>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</si>
  <si>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</si>
  <si>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</si>
  <si>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</si>
  <si>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</si>
  <si>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</si>
  <si>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</si>
  <si>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</si>
  <si>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</si>
  <si>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</si>
  <si>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</si>
  <si>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</si>
  <si>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</si>
  <si>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</si>
  <si>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</si>
  <si>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</si>
  <si>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</si>
  <si>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</si>
  <si>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</si>
  <si>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</si>
  <si>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</si>
  <si>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</si>
  <si>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</si>
  <si>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</si>
  <si>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</si>
  <si>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</si>
  <si>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</si>
  <si>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</si>
  <si>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</si>
  <si>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</si>
  <si>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</si>
  <si>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</si>
  <si>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</si>
  <si>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</si>
  <si>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</si>
  <si>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</si>
  <si>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</si>
  <si>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</si>
  <si>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</si>
  <si>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</si>
  <si>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</si>
  <si>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</si>
  <si>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</si>
  <si>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</si>
  <si>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</si>
  <si>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</si>
  <si>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</si>
  <si>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</si>
  <si>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</si>
  <si>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</si>
  <si>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</si>
  <si>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</si>
  <si>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</si>
  <si>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</si>
  <si>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</si>
  <si>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</si>
  <si>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</si>
  <si>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</si>
  <si>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</si>
  <si>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</si>
  <si>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</si>
  <si>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</si>
  <si>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</si>
  <si>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</si>
  <si>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</si>
  <si>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</si>
  <si>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</si>
  <si>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</si>
  <si>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</si>
  <si>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</si>
  <si>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</si>
  <si>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</si>
  <si>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</si>
  <si>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</si>
  <si>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</si>
  <si>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</si>
  <si>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</si>
  <si>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</si>
  <si>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</si>
  <si>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</si>
  <si>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</si>
  <si>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</si>
  <si>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</si>
  <si>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</si>
  <si>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</si>
  <si>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</si>
  <si>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</si>
  <si>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</si>
  <si>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</si>
  <si>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</si>
  <si>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</si>
  <si>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</si>
  <si>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</si>
  <si>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</si>
  <si>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</si>
  <si>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</si>
  <si>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</si>
  <si>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</si>
  <si>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</si>
  <si>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</si>
  <si>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</si>
  <si>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</si>
  <si>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</si>
  <si>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</si>
  <si>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</si>
  <si>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</si>
  <si>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</si>
  <si>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</si>
  <si>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</si>
  <si>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</si>
  <si>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</si>
  <si>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</si>
  <si>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</si>
  <si>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</si>
  <si>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</si>
  <si>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</si>
  <si>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</si>
  <si>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</si>
  <si>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</si>
  <si>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</si>
  <si>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</si>
  <si>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</si>
  <si>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</si>
  <si>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</si>
  <si>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</si>
  <si>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</si>
  <si>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</si>
  <si>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</si>
  <si>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</si>
  <si>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</si>
  <si>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</si>
  <si>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</si>
  <si>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</si>
  <si>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</si>
  <si>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</si>
  <si>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</si>
  <si>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</si>
  <si>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</si>
  <si>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</si>
  <si>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</si>
  <si>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</si>
  <si>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</si>
  <si>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</si>
  <si>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</si>
  <si>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</si>
  <si>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</si>
  <si>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</si>
  <si>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</si>
  <si>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</si>
  <si>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</si>
  <si>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</si>
  <si>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</si>
  <si>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</si>
  <si>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</si>
  <si>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</si>
  <si>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</si>
  <si>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</si>
  <si>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</si>
  <si>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</si>
  <si>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</si>
  <si>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</si>
  <si>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</si>
  <si>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</si>
  <si>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</si>
  <si>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</si>
  <si>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</si>
  <si>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</si>
  <si>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</si>
  <si>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</si>
  <si>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</si>
  <si>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</si>
  <si>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</si>
  <si>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</si>
  <si>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</si>
  <si>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</si>
  <si>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</si>
  <si>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</si>
  <si>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</si>
  <si>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</si>
  <si>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</si>
  <si>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</si>
  <si>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</si>
  <si>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</si>
  <si>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</si>
  <si>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</si>
  <si>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</si>
  <si>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</si>
  <si>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</si>
  <si>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</si>
  <si>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</si>
  <si>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</si>
  <si>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</si>
  <si>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</si>
  <si>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</si>
  <si>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</si>
  <si>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</si>
  <si>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</si>
  <si>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</si>
  <si>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</si>
  <si>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</si>
  <si>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</si>
  <si>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</si>
  <si>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</si>
  <si>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</si>
  <si>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</si>
  <si>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</si>
  <si>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</si>
  <si>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</si>
  <si>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</si>
  <si>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</si>
  <si>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</si>
  <si>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</si>
  <si>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</si>
  <si>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</si>
  <si>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</si>
  <si>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</si>
  <si>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</si>
  <si>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</si>
  <si>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</si>
  <si>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</si>
  <si>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</si>
  <si>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</si>
  <si>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</si>
  <si>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</si>
  <si>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</si>
  <si>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</si>
  <si>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</si>
  <si>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</si>
  <si>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</si>
  <si>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</si>
  <si>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</si>
  <si>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</si>
  <si>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</si>
  <si>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</si>
  <si>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</si>
  <si>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</si>
  <si>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</si>
  <si>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</si>
  <si>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</si>
  <si>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</si>
  <si>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</si>
  <si>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</si>
  <si>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</si>
  <si>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</si>
  <si>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</si>
  <si>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</si>
  <si>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</si>
  <si>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</si>
  <si>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</si>
  <si>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</si>
  <si>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</si>
  <si>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</si>
  <si>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</si>
  <si>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</si>
  <si>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</si>
  <si>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</si>
  <si>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</si>
  <si>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</si>
  <si>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</si>
  <si>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</si>
  <si>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</si>
  <si>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</si>
  <si>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</si>
  <si>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</si>
  <si>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</si>
  <si>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</si>
  <si>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</si>
  <si>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</si>
  <si>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</si>
  <si>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</si>
  <si>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</si>
  <si>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</si>
  <si>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</si>
  <si>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</si>
  <si>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</si>
  <si>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</si>
  <si>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</si>
  <si>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</si>
  <si>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</si>
  <si>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</si>
  <si>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</si>
  <si>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</si>
  <si>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</si>
  <si>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</si>
  <si>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</si>
  <si>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</si>
  <si>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</si>
  <si>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</si>
  <si>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</si>
  <si>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</si>
  <si>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</si>
  <si>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</si>
  <si>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</si>
  <si>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</si>
  <si>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</si>
  <si>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</si>
  <si>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</si>
  <si>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</si>
  <si>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</si>
  <si>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</si>
  <si>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</si>
  <si>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</si>
  <si>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</si>
  <si>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</si>
  <si>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</si>
  <si>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</si>
  <si>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</si>
  <si>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</si>
  <si>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</si>
  <si>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</si>
  <si>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</si>
  <si>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</si>
  <si>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</si>
  <si>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</si>
  <si>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</si>
  <si>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</si>
  <si>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</si>
  <si>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</si>
  <si>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</si>
  <si>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</si>
  <si>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</si>
  <si>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</si>
  <si>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</si>
  <si>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</si>
  <si>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</si>
  <si>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</si>
  <si>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</si>
  <si>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</si>
  <si>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</si>
  <si>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</si>
  <si>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</si>
  <si>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</si>
  <si>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</si>
  <si>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</si>
  <si>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</si>
  <si>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</si>
  <si>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</si>
  <si>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</si>
  <si>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</si>
  <si>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</si>
  <si>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</si>
  <si>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</si>
  <si>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</si>
  <si>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</si>
  <si>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</si>
  <si>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</si>
  <si>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</si>
  <si>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</si>
  <si>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</si>
  <si>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</si>
  <si>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</si>
  <si>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</si>
  <si>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</si>
  <si>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</si>
  <si>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</si>
  <si>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</si>
  <si>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</si>
  <si>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</si>
  <si>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</si>
  <si>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</si>
  <si>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</si>
  <si>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</si>
  <si>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</si>
  <si>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</si>
  <si>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</si>
  <si>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</si>
  <si>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</si>
  <si>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</si>
  <si>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</si>
  <si>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</si>
  <si>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</si>
  <si>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</si>
  <si>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</si>
  <si>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</si>
  <si>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</si>
  <si>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</si>
  <si>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</si>
  <si>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</si>
  <si>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</si>
  <si>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</si>
  <si>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</si>
  <si>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</si>
  <si>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</si>
  <si>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</si>
  <si>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</si>
  <si>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</si>
  <si>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</si>
  <si>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</si>
  <si>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</si>
  <si>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</si>
  <si>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</si>
  <si>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</si>
  <si>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</si>
  <si>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</si>
  <si>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</si>
  <si>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</si>
  <si>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</si>
  <si>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</si>
  <si>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</si>
  <si>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</si>
  <si>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</si>
  <si>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</si>
  <si>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</si>
  <si>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</si>
  <si>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</si>
  <si>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</si>
  <si>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</si>
  <si>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</si>
  <si>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</si>
  <si>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</si>
  <si>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</si>
  <si>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</si>
  <si>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</si>
  <si>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</si>
  <si>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</si>
  <si>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</si>
  <si>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</si>
  <si>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</si>
  <si>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</si>
  <si>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</si>
  <si>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</si>
  <si>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</si>
  <si>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</si>
  <si>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</si>
  <si>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</si>
  <si>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</si>
  <si>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</si>
  <si>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</si>
  <si>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</si>
  <si>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</si>
  <si>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</si>
  <si>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</si>
  <si>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</si>
  <si>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</si>
  <si>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</si>
  <si>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</si>
  <si>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</si>
  <si>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</si>
  <si>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</si>
  <si>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</si>
  <si>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</si>
  <si>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</si>
  <si>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</si>
  <si>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</si>
  <si>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</si>
  <si>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</si>
  <si>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</si>
  <si>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</si>
  <si>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</si>
  <si>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</si>
  <si>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</si>
  <si>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</si>
  <si>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</si>
  <si>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</si>
  <si>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</si>
  <si>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</si>
  <si>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</si>
  <si>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</si>
  <si>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</si>
  <si>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</si>
  <si>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</si>
  <si>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</si>
  <si>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</si>
  <si>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</si>
  <si>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</si>
  <si>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</si>
  <si>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</si>
  <si>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</si>
  <si>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</si>
  <si>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</si>
  <si>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</si>
  <si>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</si>
  <si>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</si>
  <si>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</si>
  <si>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</si>
  <si>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</si>
  <si>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</si>
  <si>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</si>
  <si>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</si>
  <si>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</si>
  <si>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</si>
  <si>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</si>
  <si>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</si>
  <si>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</si>
  <si>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</si>
  <si>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</si>
  <si>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</si>
  <si>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</si>
  <si>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</si>
  <si>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</si>
  <si>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</si>
  <si>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</si>
  <si>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</si>
  <si>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</si>
  <si>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</si>
  <si>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</si>
  <si>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</si>
  <si>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</si>
  <si>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</si>
  <si>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</si>
  <si>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</si>
  <si>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</si>
  <si>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</si>
  <si>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</si>
  <si>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</si>
  <si>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</si>
  <si>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</si>
  <si>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</si>
  <si>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</si>
  <si>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</si>
  <si>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</si>
  <si>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</si>
  <si>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</si>
  <si>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</si>
  <si>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</si>
  <si>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</si>
  <si>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</si>
  <si>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</si>
  <si>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</si>
  <si>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</si>
  <si>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</si>
  <si>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</si>
  <si>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</si>
  <si>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</si>
  <si>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</si>
  <si>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</si>
  <si>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</si>
  <si>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</si>
  <si>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</si>
  <si>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</si>
  <si>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</si>
  <si>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</si>
  <si>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</si>
  <si>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</si>
  <si>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</si>
  <si>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</si>
  <si>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</si>
  <si>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</si>
  <si>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</si>
  <si>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</si>
  <si>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</si>
  <si>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</si>
  <si>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</si>
  <si>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</si>
  <si>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</si>
  <si>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</si>
  <si>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</si>
  <si>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</si>
  <si>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</si>
  <si>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</si>
  <si>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</si>
  <si>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</si>
  <si>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</si>
  <si>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</si>
  <si>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</si>
  <si>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</si>
  <si>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</si>
  <si>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</si>
  <si>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</si>
  <si>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</si>
  <si>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</si>
  <si>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</si>
  <si>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</si>
  <si>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</si>
  <si>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</si>
  <si>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</si>
  <si>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</si>
  <si>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</si>
  <si>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</si>
  <si>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</si>
  <si>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</si>
  <si>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</si>
  <si>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</si>
  <si>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</si>
  <si>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</si>
  <si>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</si>
  <si>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</si>
  <si>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</si>
  <si>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</si>
  <si>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</si>
  <si>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</si>
  <si>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</si>
  <si>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</si>
  <si>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</si>
  <si>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</si>
  <si>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</si>
  <si>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</si>
  <si>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</si>
  <si>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</si>
  <si>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</si>
  <si>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</si>
  <si>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</si>
  <si>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</si>
  <si>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</si>
  <si>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</si>
  <si>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</si>
  <si>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</si>
  <si>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</si>
  <si>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</si>
  <si>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</si>
  <si>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</si>
  <si>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</si>
  <si>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</si>
  <si>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</si>
  <si>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</si>
  <si>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</si>
  <si>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</si>
  <si>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</si>
  <si>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</si>
  <si>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</si>
  <si>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</si>
  <si>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</si>
  <si>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</si>
  <si>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</si>
  <si>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</si>
  <si>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</si>
  <si>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</si>
  <si>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</si>
  <si>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</si>
  <si>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</si>
  <si>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</si>
  <si>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</si>
  <si>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</si>
  <si>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</si>
  <si>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</si>
  <si>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</si>
  <si>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</si>
  <si>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</si>
  <si>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</si>
  <si>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</si>
  <si>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</si>
  <si>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</si>
  <si>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</si>
  <si>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</si>
  <si>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</si>
  <si>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</si>
  <si>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</si>
  <si>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</si>
  <si>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</si>
  <si>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</si>
  <si>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</si>
  <si>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</si>
  <si>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</si>
  <si>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</si>
  <si>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</si>
  <si>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</si>
  <si>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</si>
  <si>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</si>
  <si>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</si>
  <si>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</si>
  <si>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</si>
  <si>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</si>
  <si>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</si>
  <si>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</si>
  <si>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</si>
  <si>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</si>
  <si>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</si>
  <si>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</si>
  <si>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</si>
  <si>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</si>
  <si>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</si>
  <si>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</si>
  <si>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</si>
  <si>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</si>
  <si>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</si>
  <si>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</si>
  <si>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</si>
  <si>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</si>
  <si>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</si>
  <si>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</si>
  <si>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</si>
  <si>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</si>
  <si>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</si>
  <si>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</si>
  <si>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</si>
  <si>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</si>
  <si>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</si>
  <si>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</si>
  <si>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</si>
  <si>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</si>
  <si>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</si>
  <si>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</si>
  <si>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</si>
  <si>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</si>
  <si>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</si>
  <si>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</si>
  <si>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</si>
  <si>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</si>
  <si>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</si>
  <si>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</si>
  <si>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</si>
  <si>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</si>
  <si>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</si>
  <si>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</si>
  <si>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</si>
  <si>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</si>
  <si>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</si>
  <si>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</si>
  <si>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</si>
  <si>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</si>
  <si>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</si>
  <si>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</si>
  <si>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</si>
  <si>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</si>
  <si>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</si>
  <si>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</si>
  <si>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</si>
  <si>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</si>
  <si>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</si>
  <si>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</si>
  <si>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</si>
  <si>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</si>
  <si>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</si>
  <si>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</si>
  <si>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</si>
  <si>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</si>
  <si>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</si>
  <si>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</si>
  <si>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</si>
  <si>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</si>
  <si>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</si>
  <si>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</si>
  <si>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</si>
  <si>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</si>
  <si>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</si>
  <si>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</si>
  <si>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</si>
  <si>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</si>
  <si>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</si>
  <si>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</si>
  <si>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</si>
  <si>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</si>
  <si>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</si>
  <si>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</si>
  <si>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</si>
  <si>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</si>
  <si>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</si>
  <si>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</si>
  <si>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</si>
  <si>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</si>
  <si>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</si>
  <si>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</si>
  <si>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</si>
  <si>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</si>
  <si>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</si>
  <si>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</si>
  <si>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</si>
  <si>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</si>
  <si>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</si>
  <si>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</si>
  <si>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</si>
  <si>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</si>
  <si>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</si>
  <si>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</si>
  <si>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</si>
  <si>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</si>
  <si>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</si>
  <si>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</si>
  <si>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</si>
  <si>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</si>
  <si>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</si>
  <si>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</si>
  <si>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</si>
  <si>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</si>
  <si>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</si>
  <si>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</si>
  <si>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</si>
  <si>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</si>
  <si>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</si>
  <si>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</si>
  <si>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</si>
  <si>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</si>
  <si>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</si>
  <si>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</si>
  <si>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</si>
  <si>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</si>
  <si>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</si>
  <si>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</si>
  <si>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</si>
  <si>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</si>
  <si>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</si>
  <si>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</si>
  <si>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</si>
  <si>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</si>
  <si>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</si>
  <si>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</si>
  <si>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</si>
  <si>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</si>
  <si>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</si>
  <si>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</si>
  <si>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</si>
  <si>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</si>
  <si>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</si>
  <si>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</si>
  <si>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</si>
  <si>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</si>
  <si>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</si>
  <si>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</si>
  <si>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</si>
  <si>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</si>
  <si>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</si>
  <si>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</si>
  <si>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</si>
  <si>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</si>
  <si>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</si>
  <si>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</si>
  <si>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</si>
  <si>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</si>
  <si>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</si>
  <si>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</si>
  <si>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</si>
  <si>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</si>
  <si>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</si>
  <si>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</si>
  <si>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</si>
  <si>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</si>
  <si>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</si>
  <si>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</si>
  <si>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</si>
  <si>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</si>
  <si>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</si>
  <si>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</si>
  <si>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</si>
  <si>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</si>
  <si>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</si>
  <si>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</si>
  <si>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</si>
  <si>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</si>
  <si>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</si>
  <si>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</si>
  <si>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</si>
  <si>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</si>
  <si>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</si>
  <si>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</si>
  <si>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</si>
  <si>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</si>
  <si>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</si>
  <si>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</si>
  <si>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</si>
  <si>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</si>
  <si>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</si>
  <si>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</si>
  <si>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</si>
  <si>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</si>
  <si>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</si>
  <si>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</si>
  <si>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</si>
  <si>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</si>
  <si>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</si>
  <si>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</si>
  <si>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</si>
  <si>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</si>
  <si>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</si>
  <si>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</si>
  <si>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</si>
  <si>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</si>
  <si>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</si>
  <si>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</si>
  <si>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</si>
  <si>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</si>
  <si>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</si>
  <si>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</si>
  <si>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</si>
  <si>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</si>
  <si>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</si>
  <si>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</si>
  <si>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</si>
  <si>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</si>
  <si>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</si>
  <si>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</si>
  <si>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</si>
  <si>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</si>
  <si>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</si>
  <si>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</si>
  <si>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</si>
  <si>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</si>
  <si>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</si>
  <si>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</si>
  <si>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</si>
  <si>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</si>
  <si>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</si>
  <si>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</si>
  <si>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</si>
  <si>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</si>
  <si>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</si>
  <si>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</si>
  <si>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</si>
  <si>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</si>
  <si>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</si>
  <si>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</si>
  <si>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</si>
  <si>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</si>
  <si>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</si>
  <si>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</si>
  <si>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</si>
  <si>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</si>
  <si>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</si>
  <si>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</si>
  <si>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</si>
  <si>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</si>
  <si>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</si>
  <si>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</si>
  <si>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</si>
  <si>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</si>
  <si>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</si>
  <si>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</si>
  <si>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</si>
  <si>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</si>
  <si>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</si>
  <si>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</si>
  <si>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</si>
  <si>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</si>
  <si>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</si>
  <si>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</si>
  <si>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</si>
  <si>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</si>
  <si>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</si>
  <si>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</si>
  <si>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</si>
  <si>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</si>
  <si>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</si>
  <si>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</si>
  <si>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</si>
  <si>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</si>
  <si>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</si>
  <si>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</si>
  <si>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</si>
  <si>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</si>
  <si>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</si>
  <si>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</si>
  <si>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</si>
  <si>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</si>
  <si>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</si>
  <si>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</si>
  <si>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</si>
  <si>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</si>
  <si>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</si>
  <si>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</si>
  <si>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</si>
  <si>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</si>
  <si>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</si>
  <si>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</si>
  <si>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</si>
  <si>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</si>
  <si>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</si>
  <si>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</si>
  <si>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</si>
  <si>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</si>
  <si>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</si>
  <si>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</si>
  <si>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</si>
  <si>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</si>
  <si>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</si>
  <si>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</si>
  <si>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</si>
  <si>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</si>
  <si>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</si>
  <si>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</si>
  <si>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</si>
  <si>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</si>
  <si>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</si>
  <si>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</si>
  <si>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</si>
  <si>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</si>
  <si>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</si>
  <si>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</si>
  <si>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</si>
  <si>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</si>
  <si>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</si>
  <si>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</si>
  <si>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</si>
  <si>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</si>
  <si>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</si>
  <si>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</si>
  <si>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</si>
  <si>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</si>
  <si>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</si>
  <si>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</si>
  <si>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</si>
  <si>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</si>
  <si>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</si>
  <si>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</si>
  <si>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</si>
  <si>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</si>
  <si>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</si>
  <si>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</si>
  <si>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</si>
  <si>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</si>
  <si>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</si>
  <si>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</si>
  <si>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</si>
  <si>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</si>
  <si>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</si>
  <si>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</si>
  <si>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</si>
  <si>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</si>
  <si>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</si>
  <si>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</si>
  <si>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</si>
  <si>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</si>
  <si>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</si>
  <si>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</si>
  <si>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</si>
  <si>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</si>
  <si>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</si>
  <si>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</si>
  <si>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</si>
  <si>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</si>
  <si>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</si>
  <si>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</si>
  <si>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</si>
  <si>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</si>
  <si>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</si>
  <si>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</si>
  <si>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</si>
  <si>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</si>
  <si>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</si>
  <si>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</si>
  <si>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</si>
  <si>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</si>
  <si>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</si>
  <si>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</si>
  <si>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</si>
  <si>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</si>
  <si>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</si>
  <si>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</si>
  <si>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</si>
  <si>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</si>
  <si>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</si>
  <si>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</si>
  <si>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</si>
  <si>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</si>
  <si>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</si>
  <si>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</si>
  <si>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</si>
  <si>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</si>
  <si>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</si>
  <si>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</si>
  <si>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</si>
  <si>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</si>
  <si>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</si>
  <si>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</si>
  <si>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</si>
  <si>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</si>
  <si>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</si>
  <si>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</si>
  <si>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</si>
  <si>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</si>
  <si>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</si>
  <si>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</si>
  <si>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</si>
  <si>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</si>
  <si>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</si>
  <si>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</si>
  <si>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</si>
  <si>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</si>
  <si>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</si>
  <si>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</si>
  <si>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</si>
  <si>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</si>
  <si>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</si>
  <si>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</si>
  <si>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</si>
  <si>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</si>
  <si>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</si>
  <si>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</si>
  <si>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</si>
  <si>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</si>
  <si>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</si>
  <si>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</si>
  <si>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</si>
  <si>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</si>
  <si>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</si>
  <si>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</si>
  <si>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</si>
  <si>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</si>
  <si>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</si>
  <si>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</si>
  <si>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</si>
  <si>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</si>
  <si>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</si>
  <si>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</si>
  <si>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</si>
  <si>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</si>
  <si>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</si>
  <si>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</si>
  <si>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</si>
  <si>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</si>
  <si>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</si>
  <si>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</si>
  <si>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</si>
  <si>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</si>
  <si>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</si>
  <si>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</si>
  <si>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</si>
  <si>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</si>
  <si>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</si>
  <si>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</si>
  <si>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</si>
  <si>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</si>
  <si>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</si>
  <si>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</si>
  <si>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</si>
  <si>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</si>
  <si>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</si>
  <si>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</si>
  <si>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</si>
  <si>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</si>
  <si>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</si>
  <si>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</si>
  <si>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</si>
  <si>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</si>
  <si>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</si>
  <si>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</si>
  <si>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</si>
  <si>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</si>
  <si>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</si>
  <si>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</si>
  <si>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</si>
  <si>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</si>
  <si>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</si>
  <si>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</si>
  <si>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</si>
  <si>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</si>
  <si>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</si>
  <si>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</si>
  <si>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</si>
  <si>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</si>
  <si>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</si>
  <si>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</si>
  <si>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</si>
  <si>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</si>
  <si>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</si>
  <si>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</si>
  <si>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</si>
  <si>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</si>
  <si>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</si>
  <si>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</si>
  <si>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</si>
  <si>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</si>
  <si>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</si>
  <si>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</si>
  <si>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</si>
  <si>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</si>
  <si>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</si>
  <si>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</si>
  <si>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</si>
  <si>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</si>
  <si>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</si>
  <si>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</si>
  <si>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</si>
  <si>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</si>
  <si>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</si>
  <si>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</si>
  <si>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</si>
  <si>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</si>
  <si>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</si>
  <si>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</si>
  <si>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</si>
  <si>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</si>
  <si>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</si>
  <si>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</si>
  <si>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</si>
  <si>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</si>
  <si>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</si>
  <si>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</si>
  <si>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</si>
  <si>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</si>
  <si>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</si>
  <si>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</si>
  <si>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</si>
  <si>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</si>
  <si>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</si>
  <si>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</si>
  <si>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</si>
  <si>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</si>
  <si>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</si>
  <si>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</si>
  <si>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</si>
  <si>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</si>
  <si>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</si>
  <si>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</si>
  <si>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</si>
  <si>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</si>
  <si>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</si>
  <si>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</si>
  <si>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</si>
  <si>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</si>
  <si>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</si>
  <si>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</si>
  <si>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</si>
  <si>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</si>
  <si>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</si>
  <si>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</si>
  <si>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</si>
  <si>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</si>
  <si>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</si>
  <si>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</si>
  <si>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</si>
  <si>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</si>
  <si>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</si>
  <si>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</si>
  <si>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</si>
  <si>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</si>
  <si>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</si>
  <si>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</si>
  <si>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</si>
  <si>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</si>
  <si>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</si>
  <si>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</si>
  <si>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</si>
  <si>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</si>
  <si>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</si>
  <si>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</si>
  <si>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</si>
  <si>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</si>
  <si>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</si>
  <si>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</si>
  <si>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</si>
  <si>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</si>
  <si>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</si>
  <si>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</si>
  <si>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</si>
  <si>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</si>
  <si>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</si>
  <si>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</si>
  <si>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</si>
  <si>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</si>
  <si>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</si>
  <si>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</si>
  <si>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</si>
  <si>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</si>
  <si>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</si>
  <si>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</si>
  <si>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</si>
  <si>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</si>
  <si>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</si>
  <si>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</si>
  <si>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</si>
  <si>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</si>
  <si>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</si>
  <si>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</si>
  <si>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</si>
  <si>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</si>
  <si>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</si>
  <si>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</si>
  <si>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</si>
  <si>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</si>
  <si>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</si>
  <si>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</si>
  <si>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</si>
  <si>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</si>
  <si>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</si>
  <si>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</si>
  <si>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</si>
  <si>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</si>
  <si>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</si>
  <si>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</si>
  <si>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</si>
  <si>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</si>
  <si>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</si>
  <si>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</si>
  <si>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</si>
  <si>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</si>
  <si>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</si>
  <si>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</si>
  <si>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</si>
  <si>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</si>
  <si>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</si>
  <si>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</si>
  <si>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</si>
  <si>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</si>
  <si>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</si>
  <si>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</si>
  <si>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</si>
  <si>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</si>
  <si>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</si>
  <si>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</si>
  <si>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</si>
  <si>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</si>
  <si>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</si>
  <si>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</si>
  <si>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</si>
  <si>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</si>
  <si>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</si>
  <si>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</si>
  <si>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</si>
  <si>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</si>
  <si>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</si>
  <si>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</si>
  <si>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</si>
  <si>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</si>
  <si>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</si>
  <si>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</si>
  <si>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</si>
  <si>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</si>
  <si>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</si>
  <si>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</si>
  <si>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</si>
  <si>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</si>
  <si>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</si>
  <si>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</si>
  <si>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</si>
  <si>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</si>
  <si>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</si>
  <si>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</si>
  <si>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</si>
  <si>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</si>
  <si>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</si>
  <si>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</si>
  <si>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</si>
  <si>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</si>
  <si>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</si>
  <si>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</si>
  <si>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</si>
  <si>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</si>
  <si>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</si>
  <si>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</si>
  <si>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</si>
  <si>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</si>
  <si>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</si>
  <si>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</si>
  <si>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</si>
  <si>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</si>
  <si>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</si>
  <si>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</si>
  <si>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</si>
  <si>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</si>
  <si>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</si>
  <si>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</si>
  <si>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</si>
  <si>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</si>
  <si>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</si>
  <si>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</si>
  <si>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</si>
  <si>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</si>
  <si>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</si>
  <si>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</si>
  <si>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</si>
  <si>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</si>
  <si>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</si>
  <si>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</si>
  <si>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</si>
  <si>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</si>
  <si>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</si>
  <si>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</si>
  <si>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</si>
  <si>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</si>
  <si>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</si>
  <si>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</si>
  <si>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</si>
  <si>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</si>
  <si>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</si>
  <si>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</si>
  <si>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</si>
  <si>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</si>
  <si>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</si>
  <si>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</si>
  <si>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</si>
  <si>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</si>
  <si>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</si>
  <si>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</si>
  <si>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</si>
  <si>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</si>
  <si>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</si>
  <si>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</si>
  <si>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</si>
  <si>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</si>
  <si>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</si>
  <si>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</si>
  <si>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</si>
  <si>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</si>
  <si>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</si>
  <si>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</si>
  <si>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</si>
  <si>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</si>
  <si>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</si>
  <si>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</si>
  <si>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</si>
  <si>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</si>
  <si>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</si>
  <si>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</si>
  <si>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</si>
  <si>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</si>
  <si>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</si>
  <si>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</si>
  <si>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</si>
  <si>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</si>
  <si>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</si>
  <si>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</si>
  <si>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</si>
  <si>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</si>
  <si>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</si>
  <si>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</si>
  <si>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</si>
  <si>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</si>
  <si>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</si>
  <si>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</si>
  <si>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</si>
  <si>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</si>
  <si>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</si>
  <si>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</si>
  <si>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</si>
  <si>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</si>
  <si>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</si>
  <si>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</si>
  <si>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</si>
  <si>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</si>
  <si>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</si>
  <si>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</si>
  <si>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</si>
  <si>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</si>
  <si>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</si>
  <si>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</si>
  <si>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</si>
  <si>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</si>
  <si>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</si>
  <si>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</si>
  <si>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</si>
  <si>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</si>
  <si>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</si>
  <si>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</si>
  <si>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</si>
  <si>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</si>
  <si>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</si>
  <si>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</si>
  <si>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</si>
  <si>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</si>
  <si>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</si>
  <si>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</si>
  <si>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</si>
  <si>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</si>
  <si>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</si>
  <si>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</si>
  <si>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</si>
  <si>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</si>
  <si>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</si>
  <si>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</si>
  <si>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</si>
  <si>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</si>
  <si>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</si>
  <si>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</si>
  <si>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</si>
  <si>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</si>
  <si>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</si>
  <si>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</si>
  <si>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</si>
  <si>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</si>
  <si>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</si>
  <si>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</si>
  <si>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</si>
  <si>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</si>
  <si>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</si>
  <si>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</si>
  <si>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</si>
  <si>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</si>
  <si>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</si>
  <si>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</si>
  <si>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</si>
  <si>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</si>
  <si>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</si>
  <si>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</si>
  <si>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</si>
  <si>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</si>
  <si>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</si>
  <si>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</si>
  <si>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</si>
  <si>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</si>
  <si>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</si>
  <si>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</si>
  <si>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</si>
  <si>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</si>
  <si>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</si>
  <si>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</si>
  <si>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</si>
  <si>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</si>
  <si>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</si>
  <si>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</si>
  <si>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</si>
  <si>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</si>
  <si>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</si>
  <si>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</si>
  <si>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</si>
  <si>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</si>
  <si>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</si>
  <si>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</si>
  <si>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</si>
  <si>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</si>
  <si>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</si>
  <si>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</si>
  <si>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</si>
  <si>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</si>
  <si>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</si>
  <si>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</si>
  <si>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</si>
  <si>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</si>
  <si>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</si>
  <si>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</si>
  <si>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</si>
  <si>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</si>
  <si>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</si>
  <si>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</si>
  <si>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</si>
  <si>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</si>
  <si>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</si>
  <si>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</si>
  <si>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</si>
  <si>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</si>
  <si>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</si>
  <si>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</si>
  <si>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</si>
  <si>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</si>
  <si>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</si>
  <si>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</si>
  <si>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</si>
  <si>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</si>
  <si>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</si>
  <si>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</si>
  <si>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</si>
  <si>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</si>
  <si>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</si>
  <si>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</si>
  <si>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</si>
  <si>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</si>
  <si>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</si>
  <si>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</si>
  <si>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</si>
  <si>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</si>
  <si>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</si>
  <si>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</si>
  <si>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</si>
  <si>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</si>
  <si>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</si>
  <si>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</si>
  <si>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</si>
  <si>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</si>
  <si>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</si>
  <si>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</si>
  <si>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</si>
  <si>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</si>
  <si>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</si>
  <si>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</si>
  <si>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</si>
  <si>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</si>
  <si>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</si>
  <si>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</si>
  <si>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</si>
  <si>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</si>
  <si>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</si>
  <si>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</si>
  <si>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</si>
  <si>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</si>
  <si>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</si>
  <si>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</si>
  <si>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</si>
  <si>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</si>
  <si>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</si>
  <si>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</si>
  <si>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</si>
  <si>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</si>
  <si>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</si>
  <si>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</si>
  <si>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</si>
  <si>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</si>
  <si>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</si>
  <si>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</si>
  <si>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</si>
  <si>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</si>
  <si>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</si>
  <si>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</si>
  <si>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</si>
  <si>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</si>
  <si>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</si>
  <si>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</si>
  <si>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</si>
  <si>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</si>
  <si>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</si>
  <si>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</si>
  <si>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</si>
  <si>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</si>
  <si>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</si>
  <si>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</si>
  <si>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</si>
  <si>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</si>
  <si>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</si>
  <si>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</si>
  <si>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</si>
  <si>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</si>
  <si>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</si>
  <si>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</si>
  <si>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</si>
  <si>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</si>
  <si>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</si>
  <si>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</si>
  <si>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</si>
  <si>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</si>
  <si>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</si>
  <si>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</si>
  <si>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</si>
  <si>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</si>
  <si>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</si>
  <si>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</si>
  <si>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</si>
  <si>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</si>
  <si>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</si>
  <si>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</si>
  <si>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</si>
  <si>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</si>
  <si>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</si>
  <si>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</si>
  <si>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</si>
  <si>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</si>
  <si>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</si>
  <si>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</si>
  <si>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</si>
  <si>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</si>
  <si>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</si>
  <si>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</si>
  <si>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</si>
  <si>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</si>
  <si>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</si>
  <si>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</si>
  <si>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</si>
  <si>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</si>
  <si>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</si>
  <si>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</si>
  <si>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</si>
  <si>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</si>
  <si>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</si>
  <si>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</si>
  <si>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</si>
  <si>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</si>
  <si>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</si>
  <si>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</si>
  <si>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</si>
  <si>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</si>
  <si>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</si>
  <si>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</si>
  <si>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</si>
  <si>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</si>
  <si>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</si>
  <si>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</si>
  <si>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</si>
  <si>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</si>
  <si>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</si>
  <si>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</si>
  <si>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</si>
  <si>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</si>
  <si>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</si>
  <si>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</si>
  <si>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</si>
  <si>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</si>
  <si>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</si>
  <si>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</si>
  <si>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</si>
  <si>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</si>
  <si>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</si>
  <si>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</si>
  <si>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</si>
  <si>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</si>
  <si>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</si>
  <si>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</si>
  <si>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</si>
  <si>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</si>
  <si>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</si>
  <si>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</si>
  <si>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</si>
  <si>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</si>
  <si>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</si>
  <si>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</si>
  <si>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</si>
  <si>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</si>
  <si>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</si>
  <si>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</si>
  <si>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</si>
  <si>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</si>
  <si>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</si>
  <si>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</si>
  <si>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</si>
  <si>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</si>
  <si>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</si>
  <si>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</si>
  <si>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</si>
  <si>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</si>
  <si>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</si>
  <si>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</si>
  <si>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</si>
  <si>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</si>
  <si>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</si>
  <si>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</si>
  <si>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</si>
  <si>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</si>
  <si>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</si>
  <si>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</si>
  <si>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</si>
  <si>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</si>
  <si>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</si>
  <si>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</si>
  <si>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</si>
  <si>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</si>
  <si>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</si>
  <si>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</si>
  <si>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</si>
  <si>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</si>
  <si>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</si>
  <si>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</si>
  <si>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</si>
  <si>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</si>
  <si>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</si>
  <si>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</si>
  <si>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</si>
  <si>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</si>
  <si>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</si>
  <si>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</si>
  <si>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</si>
  <si>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</si>
  <si>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</si>
  <si>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</si>
  <si>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</si>
  <si>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</si>
  <si>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</si>
  <si>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</si>
  <si>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</si>
  <si>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</si>
  <si>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</si>
  <si>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</si>
  <si>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</si>
  <si>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</si>
  <si>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</si>
  <si>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</si>
  <si>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</si>
  <si>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</si>
  <si>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</si>
  <si>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</si>
  <si>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</si>
  <si>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</si>
  <si>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</si>
  <si>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</si>
  <si>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</si>
  <si>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</si>
  <si>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</si>
  <si>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</si>
  <si>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</si>
  <si>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</si>
  <si>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</si>
  <si>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</si>
  <si>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</si>
  <si>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</si>
  <si>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</si>
  <si>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</si>
  <si>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</si>
  <si>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</si>
  <si>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</si>
  <si>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</si>
  <si>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</si>
  <si>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</si>
  <si>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</si>
  <si>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</si>
  <si>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</si>
  <si>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</si>
  <si>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</si>
  <si>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</si>
  <si>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</si>
  <si>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</si>
  <si>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</si>
  <si>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</si>
  <si>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</si>
  <si>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</si>
  <si>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</si>
  <si>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</si>
  <si>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</si>
  <si>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</si>
  <si>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</si>
  <si>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</si>
  <si>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</si>
  <si>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</si>
  <si>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</si>
  <si>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</si>
  <si>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</si>
  <si>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</si>
  <si>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</si>
  <si>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</si>
  <si>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</si>
  <si>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</si>
  <si>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</si>
  <si>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</si>
  <si>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</si>
  <si>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</si>
  <si>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</si>
  <si>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</si>
  <si>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</si>
  <si>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</si>
  <si>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</si>
  <si>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</si>
  <si>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</si>
  <si>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</si>
  <si>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</si>
  <si>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</si>
  <si>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</si>
  <si>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</si>
  <si>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</si>
  <si>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</si>
  <si>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</si>
  <si>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</si>
  <si>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</si>
  <si>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</si>
  <si>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</si>
  <si>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</si>
  <si>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</si>
  <si>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</si>
  <si>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</si>
  <si>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</si>
  <si>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</si>
  <si>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</si>
  <si>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</si>
  <si>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</si>
  <si>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</si>
  <si>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</si>
  <si>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</si>
  <si>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</si>
  <si>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</si>
  <si>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</si>
  <si>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</si>
  <si>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</si>
  <si>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</si>
  <si>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</si>
  <si>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</si>
  <si>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</si>
  <si>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</si>
  <si>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</si>
  <si>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</si>
  <si>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</si>
  <si>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</si>
  <si>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</si>
  <si>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</si>
  <si>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</si>
  <si>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</si>
  <si>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</si>
  <si>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</si>
  <si>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</si>
  <si>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</si>
  <si>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</si>
  <si>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</si>
  <si>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</si>
  <si>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</si>
  <si>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</si>
  <si>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</si>
  <si>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</si>
  <si>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</si>
  <si>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</si>
  <si>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</si>
  <si>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</si>
  <si>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</si>
  <si>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</si>
  <si>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</si>
  <si>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</si>
  <si>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</si>
  <si>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</si>
  <si>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</si>
  <si>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</si>
  <si>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</si>
  <si>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</si>
  <si>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</si>
  <si>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</si>
  <si>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</si>
  <si>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</si>
  <si>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</si>
  <si>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</si>
  <si>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</si>
  <si>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</si>
  <si>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</si>
  <si>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</si>
  <si>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</si>
  <si>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</si>
  <si>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</si>
  <si>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</si>
  <si>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</si>
  <si>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</si>
  <si>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</si>
  <si>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</si>
  <si>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</si>
  <si>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</si>
  <si>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</si>
  <si>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</si>
  <si>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</si>
  <si>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</si>
  <si>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</si>
  <si>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</si>
  <si>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</si>
  <si>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</si>
  <si>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</si>
  <si>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</si>
  <si>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</si>
  <si>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</si>
  <si>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</si>
  <si>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</si>
  <si>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</si>
  <si>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</si>
  <si>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</si>
  <si>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</si>
  <si>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</si>
  <si>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</si>
  <si>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</si>
  <si>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</si>
  <si>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</si>
  <si>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</si>
  <si>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</si>
  <si>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</si>
  <si>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</si>
  <si>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</si>
  <si>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</si>
  <si>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</si>
  <si>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</si>
  <si>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</si>
  <si>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</si>
  <si>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</si>
  <si>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</si>
  <si>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</si>
  <si>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</si>
  <si>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</si>
  <si>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</si>
  <si>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</si>
  <si>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</si>
  <si>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</si>
  <si>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</si>
  <si>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</si>
  <si>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</si>
  <si>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</si>
  <si>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</si>
  <si>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</si>
  <si>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</si>
  <si>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</si>
  <si>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</si>
  <si>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</si>
  <si>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</si>
  <si>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</si>
  <si>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</si>
  <si>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</si>
  <si>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</si>
  <si>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</si>
  <si>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</si>
  <si>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</si>
  <si>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</si>
  <si>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</si>
  <si>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</si>
  <si>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</si>
  <si>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</si>
  <si>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</si>
  <si>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</si>
  <si>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</si>
  <si>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</si>
  <si>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</si>
  <si>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</si>
  <si>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</si>
  <si>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</si>
  <si>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</si>
  <si>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</si>
  <si>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</si>
  <si>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</si>
  <si>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</si>
  <si>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</si>
  <si>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</si>
  <si>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</si>
  <si>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</si>
  <si>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</si>
  <si>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</si>
  <si>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</si>
  <si>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</si>
  <si>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</si>
  <si>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</si>
  <si>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</si>
  <si>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</si>
  <si>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</si>
  <si>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</si>
  <si>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</si>
  <si>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</si>
  <si>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</si>
  <si>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</si>
  <si>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</si>
  <si>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</si>
  <si>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</si>
  <si>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</si>
  <si>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</si>
  <si>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</si>
  <si>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</si>
  <si>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</si>
  <si>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</si>
  <si>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</si>
  <si>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</si>
  <si>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</si>
  <si>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</si>
  <si>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</si>
  <si>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</si>
  <si>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</si>
  <si>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</si>
  <si>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</si>
  <si>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</si>
  <si>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</si>
  <si>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</si>
  <si>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</si>
  <si>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</si>
  <si>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</si>
  <si>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</si>
  <si>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</si>
  <si>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</si>
  <si>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</si>
  <si>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</si>
  <si>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</si>
  <si>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</si>
  <si>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</si>
  <si>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</si>
  <si>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</si>
  <si>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</si>
  <si>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</si>
  <si>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</si>
  <si>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</si>
  <si>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</si>
  <si>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</si>
  <si>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</si>
  <si>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</si>
  <si>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</si>
  <si>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</si>
  <si>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</si>
  <si>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</si>
  <si>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</si>
  <si>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</si>
  <si>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</si>
  <si>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</si>
  <si>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</si>
  <si>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</si>
  <si>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</si>
  <si>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</si>
  <si>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</si>
  <si>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</si>
  <si>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</si>
  <si>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</si>
  <si>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</si>
  <si>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</si>
  <si>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</si>
  <si>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</si>
  <si>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</si>
  <si>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</si>
  <si>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</si>
  <si>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</si>
  <si>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</si>
  <si>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</si>
  <si>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</si>
  <si>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</si>
  <si>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</si>
  <si>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</si>
  <si>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</si>
  <si>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</si>
  <si>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</si>
  <si>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</si>
  <si>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</si>
  <si>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</si>
  <si>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</si>
  <si>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</si>
  <si>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</si>
  <si>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</si>
  <si>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</si>
  <si>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</si>
  <si>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</si>
  <si>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</si>
  <si>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</si>
  <si>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</si>
  <si>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</si>
  <si>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</si>
  <si>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</si>
  <si>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</si>
  <si>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</si>
  <si>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</si>
  <si>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</si>
  <si>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</si>
  <si>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</si>
  <si>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</si>
  <si>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</si>
  <si>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</si>
  <si>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</si>
  <si>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</si>
  <si>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</si>
  <si>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</si>
  <si>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</si>
  <si>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</si>
  <si>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</si>
  <si>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</si>
  <si>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</si>
  <si>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</si>
  <si>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</si>
  <si>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</si>
  <si>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</si>
  <si>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</si>
  <si>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</si>
  <si>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</si>
  <si>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</si>
  <si>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</si>
  <si>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</si>
  <si>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</si>
  <si>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</si>
  <si>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</si>
  <si>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</si>
  <si>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</si>
  <si>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</si>
  <si>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</si>
  <si>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</si>
  <si>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</si>
  <si>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</si>
  <si>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</si>
  <si>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</si>
  <si>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</si>
  <si>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</si>
  <si>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</si>
  <si>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</si>
  <si>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</si>
  <si>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</si>
  <si>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</si>
  <si>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</si>
  <si>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</si>
  <si>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</si>
  <si>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</si>
  <si>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</si>
  <si>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</si>
  <si>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</si>
  <si>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</si>
  <si>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</si>
  <si>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</si>
  <si>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</si>
  <si>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</si>
  <si>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</si>
  <si>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</si>
  <si>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</si>
  <si>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</si>
  <si>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</si>
  <si>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</si>
  <si>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</si>
  <si>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</si>
  <si>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</si>
  <si>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</si>
  <si>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</si>
  <si>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</si>
  <si>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</si>
  <si>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</si>
  <si>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</si>
  <si>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</si>
  <si>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</si>
  <si>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</si>
  <si>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</si>
  <si>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</si>
  <si>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</si>
  <si>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</si>
  <si>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</si>
  <si>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</si>
  <si>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</si>
  <si>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</si>
  <si>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</si>
  <si>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</si>
  <si>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</si>
  <si>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</si>
  <si>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</si>
  <si>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</si>
  <si>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</si>
  <si>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</si>
  <si>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</si>
  <si>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</si>
  <si>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</si>
  <si>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</si>
  <si>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</si>
  <si>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</si>
  <si>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</si>
  <si>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</si>
  <si>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</si>
  <si>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</si>
  <si>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</si>
  <si>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</si>
  <si>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</si>
  <si>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</si>
  <si>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</si>
  <si>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</si>
  <si>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</si>
  <si>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</si>
  <si>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</si>
  <si>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</si>
  <si>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</si>
  <si>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</si>
  <si>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</si>
  <si>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</si>
  <si>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</si>
  <si>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</si>
  <si>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</si>
  <si>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</si>
  <si>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</si>
  <si>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</si>
  <si>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</si>
  <si>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</si>
  <si>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</si>
  <si>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</si>
  <si>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</si>
  <si>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</si>
  <si>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</si>
  <si>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</si>
  <si>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</si>
  <si>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</si>
  <si>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</si>
  <si>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</si>
  <si>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</si>
  <si>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</si>
  <si>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</si>
  <si>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</si>
  <si>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</si>
  <si>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</si>
  <si>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</si>
  <si>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</si>
  <si>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</si>
  <si>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</si>
  <si>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</si>
  <si>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</si>
  <si>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</si>
  <si>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</si>
  <si>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</si>
  <si>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</si>
  <si>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</si>
  <si>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</si>
  <si>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</si>
  <si>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</si>
  <si>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</si>
  <si>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</si>
  <si>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</si>
  <si>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</si>
  <si>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</si>
  <si>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</si>
  <si>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</si>
  <si>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</si>
  <si>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</si>
  <si>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</si>
  <si>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</si>
  <si>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</si>
  <si>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</si>
  <si>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</si>
  <si>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</si>
  <si>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</si>
  <si>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</si>
  <si>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</si>
  <si>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</si>
  <si>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</si>
  <si>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</si>
  <si>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</si>
  <si>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</si>
  <si>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</si>
  <si>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</si>
  <si>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</si>
  <si>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</si>
  <si>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</si>
  <si>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</si>
  <si>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</si>
  <si>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</si>
  <si>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</si>
  <si>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</si>
  <si>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</si>
  <si>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</si>
  <si>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</si>
  <si>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</si>
  <si>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</si>
  <si>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</si>
  <si>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</si>
  <si>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</si>
  <si>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</si>
  <si>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</si>
  <si>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</si>
  <si>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</si>
  <si>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</si>
  <si>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</si>
  <si>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</si>
  <si>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</si>
  <si>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</si>
  <si>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</si>
  <si>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</si>
  <si>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</si>
  <si>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</si>
  <si>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</si>
  <si>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</si>
  <si>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</si>
  <si>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</si>
  <si>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</si>
  <si>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</si>
  <si>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</si>
  <si>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</si>
  <si>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</si>
  <si>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</si>
  <si>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</si>
  <si>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</si>
  <si>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</si>
  <si>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</si>
  <si>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</si>
  <si>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</si>
  <si>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</si>
  <si>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</si>
  <si>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</si>
  <si>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</si>
  <si>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</si>
  <si>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</si>
  <si>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</si>
  <si>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</si>
  <si>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</si>
  <si>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</si>
  <si>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</si>
  <si>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</si>
  <si>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</si>
  <si>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</si>
  <si>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</si>
  <si>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</si>
  <si>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</si>
  <si>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</si>
  <si>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</si>
  <si>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</si>
  <si>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</si>
  <si>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</si>
  <si>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</si>
  <si>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</si>
  <si>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</si>
  <si>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</si>
  <si>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</si>
  <si>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</si>
  <si>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</si>
  <si>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</si>
  <si>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</si>
  <si>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</si>
  <si>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</si>
  <si>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</si>
  <si>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</si>
  <si>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</si>
  <si>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</si>
  <si>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</si>
  <si>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</si>
  <si>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</si>
  <si>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</si>
  <si>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</si>
  <si>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</si>
  <si>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</si>
  <si>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</si>
  <si>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</si>
  <si>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</si>
  <si>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</si>
  <si>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</si>
  <si>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</si>
  <si>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</si>
  <si>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</si>
  <si>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</si>
  <si>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</si>
  <si>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</si>
  <si>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</si>
  <si>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</si>
  <si>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</si>
  <si>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</si>
  <si>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</si>
  <si>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</si>
  <si>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</si>
  <si>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</si>
  <si>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</si>
  <si>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</si>
  <si>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</si>
  <si>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</si>
  <si>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</si>
  <si>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</si>
  <si>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</si>
  <si>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</si>
  <si>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</si>
  <si>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</si>
  <si>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</si>
  <si>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</si>
  <si>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</si>
  <si>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</si>
  <si>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</si>
  <si>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</si>
  <si>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</si>
  <si>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</si>
  <si>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</si>
  <si>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</si>
  <si>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</si>
  <si>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</si>
  <si>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</si>
  <si>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</si>
  <si>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</si>
  <si>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</si>
  <si>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</si>
  <si>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</si>
  <si>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</si>
  <si>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</si>
  <si>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</si>
  <si>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</si>
  <si>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</si>
  <si>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</si>
  <si>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</si>
  <si>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</si>
  <si>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</si>
  <si>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</si>
  <si>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</si>
  <si>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</si>
  <si>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</si>
  <si>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</si>
  <si>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</si>
  <si>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</si>
  <si>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</si>
  <si>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</si>
  <si>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</si>
  <si>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</si>
  <si>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</si>
  <si>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</si>
  <si>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</si>
  <si>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</si>
  <si>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</si>
  <si>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</si>
  <si>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</si>
  <si>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</si>
  <si>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</si>
  <si>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</si>
  <si>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</si>
  <si>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</si>
  <si>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</si>
  <si>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</si>
  <si>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</si>
  <si>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</si>
  <si>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</si>
  <si>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</si>
  <si>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</si>
  <si>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</si>
  <si>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</si>
  <si>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</si>
  <si>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</si>
  <si>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</si>
  <si>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</si>
  <si>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</si>
  <si>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</si>
  <si>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</si>
  <si>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</si>
  <si>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</si>
  <si>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</si>
  <si>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</si>
  <si>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</si>
  <si>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</si>
  <si>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</si>
  <si>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</si>
  <si>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</si>
  <si>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</si>
  <si>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</si>
  <si>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</si>
  <si>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</si>
  <si>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</si>
  <si>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</si>
  <si>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</si>
  <si>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</si>
  <si>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</si>
  <si>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</si>
  <si>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</si>
  <si>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</si>
  <si>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</si>
  <si>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</si>
  <si>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</si>
  <si>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</si>
  <si>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</si>
  <si>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</si>
  <si>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</si>
  <si>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</si>
  <si>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</si>
  <si>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</si>
  <si>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</si>
  <si>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</si>
  <si>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</si>
  <si>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</si>
  <si>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</si>
  <si>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</si>
  <si>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</si>
  <si>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</si>
  <si>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</si>
  <si>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</si>
  <si>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</si>
  <si>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</si>
  <si>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</si>
  <si>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</si>
  <si>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</si>
  <si>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</si>
  <si>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</si>
  <si>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</si>
  <si>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</si>
  <si>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</si>
  <si>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</si>
  <si>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</si>
  <si>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</si>
  <si>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</si>
  <si>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</si>
  <si>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</si>
  <si>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</si>
  <si>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</si>
  <si>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</si>
  <si>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</si>
  <si>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</si>
  <si>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</si>
  <si>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</si>
  <si>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</si>
  <si>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</si>
  <si>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</si>
  <si>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</si>
  <si>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</si>
  <si>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</si>
  <si>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</si>
  <si>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</si>
  <si>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</si>
  <si>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</si>
  <si>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</si>
  <si>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</si>
  <si>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</si>
  <si>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</si>
  <si>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</si>
  <si>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</si>
  <si>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</si>
  <si>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</si>
  <si>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</si>
  <si>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</si>
  <si>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</si>
  <si>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</si>
  <si>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</si>
  <si>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</si>
  <si>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</si>
  <si>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</si>
  <si>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</si>
  <si>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</si>
  <si>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</si>
  <si>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</si>
  <si>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</si>
  <si>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</si>
  <si>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</si>
  <si>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</si>
  <si>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</si>
  <si>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</si>
  <si>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</si>
  <si>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</si>
  <si>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</si>
  <si>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</si>
  <si>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</si>
  <si>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</si>
  <si>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</si>
  <si>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</si>
  <si>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</si>
  <si>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</si>
  <si>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</si>
  <si>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</si>
  <si>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</si>
  <si>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</si>
  <si>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</si>
  <si>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</si>
  <si>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</si>
  <si>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</si>
  <si>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</si>
  <si>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</si>
  <si>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</si>
  <si>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</si>
  <si>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</si>
  <si>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</si>
  <si>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</si>
  <si>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</si>
  <si>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</si>
  <si>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</si>
  <si>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</si>
  <si>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</si>
  <si>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</si>
  <si>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</si>
  <si>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</si>
  <si>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</si>
  <si>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</si>
  <si>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</si>
  <si>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</si>
  <si>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</si>
  <si>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</si>
  <si>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</si>
  <si>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</si>
  <si>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</si>
  <si>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</si>
  <si>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</si>
  <si>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</si>
  <si>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</si>
  <si>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</si>
  <si>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</si>
  <si>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</si>
  <si>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</si>
  <si>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</si>
  <si>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</si>
  <si>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</si>
  <si>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</si>
  <si>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</si>
  <si>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</si>
  <si>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</si>
  <si>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</si>
  <si>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</si>
  <si>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</si>
  <si>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</si>
  <si>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</si>
  <si>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</si>
  <si>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</si>
  <si>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</si>
  <si>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</si>
  <si>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</si>
  <si>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</si>
  <si>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</si>
  <si>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</si>
  <si>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</si>
  <si>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</si>
  <si>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</si>
  <si>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</si>
  <si>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</si>
  <si>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</si>
  <si>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</si>
  <si>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</si>
  <si>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</si>
  <si>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</si>
  <si>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</si>
  <si>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</si>
  <si>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</si>
  <si>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</si>
  <si>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</si>
  <si>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</si>
  <si>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</si>
  <si>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</si>
  <si>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</si>
  <si>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</si>
  <si>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</si>
  <si>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</si>
  <si>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</si>
  <si>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</si>
  <si>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</si>
  <si>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</si>
  <si>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</si>
  <si>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</si>
  <si>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</si>
  <si>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</si>
  <si>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</si>
  <si>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</si>
  <si>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</si>
  <si>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</si>
  <si>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</si>
  <si>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</si>
  <si>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</si>
  <si>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</si>
  <si>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</si>
  <si>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</si>
  <si>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</si>
  <si>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</si>
  <si>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</si>
  <si>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</si>
  <si>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</si>
  <si>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</si>
  <si>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</si>
  <si>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</si>
  <si>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</si>
  <si>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</si>
  <si>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</si>
  <si>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</si>
  <si>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</si>
  <si>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</si>
  <si>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</si>
  <si>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</si>
  <si>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</si>
  <si>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</si>
  <si>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</si>
  <si>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</si>
  <si>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</si>
  <si>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</si>
  <si>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</si>
  <si>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</si>
  <si>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</si>
  <si>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</si>
  <si>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</si>
  <si>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</si>
  <si>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</si>
  <si>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</si>
  <si>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</si>
  <si>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</si>
  <si>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</si>
  <si>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</si>
  <si>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</si>
  <si>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</si>
  <si>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</si>
  <si>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</si>
  <si>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</si>
  <si>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</si>
  <si>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</si>
  <si>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</si>
  <si>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</si>
  <si>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</si>
  <si>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</si>
  <si>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</si>
  <si>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</si>
  <si>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</si>
  <si>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</si>
  <si>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</si>
  <si>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</si>
  <si>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</si>
  <si>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</si>
  <si>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</si>
  <si>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</si>
  <si>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</si>
  <si>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</si>
  <si>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</si>
  <si>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</si>
  <si>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</si>
  <si>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</si>
  <si>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</si>
  <si>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</si>
  <si>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</si>
  <si>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</si>
  <si>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</si>
  <si>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</si>
  <si>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</si>
  <si>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</si>
  <si>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</si>
  <si>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</si>
  <si>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</si>
  <si>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</si>
  <si>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</si>
  <si>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</si>
  <si>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</si>
  <si>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</si>
  <si>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</si>
  <si>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</si>
  <si>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</si>
  <si>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</si>
  <si>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</si>
  <si>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</si>
  <si>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</si>
  <si>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</si>
  <si>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</si>
  <si>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</si>
  <si>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</si>
  <si>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</si>
  <si>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</si>
  <si>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</si>
  <si>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</si>
  <si>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</si>
  <si>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</si>
  <si>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</si>
  <si>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</si>
  <si>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</si>
  <si>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</si>
  <si>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</si>
  <si>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</si>
  <si>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</si>
  <si>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</si>
  <si>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</si>
  <si>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</si>
  <si>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</si>
  <si>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</si>
  <si>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</si>
  <si>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</si>
  <si>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</si>
  <si>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</si>
  <si>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</si>
  <si>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</si>
  <si>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</si>
  <si>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</si>
  <si>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</si>
  <si>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</si>
  <si>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</si>
  <si>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</si>
  <si>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</si>
  <si>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</si>
  <si>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</si>
  <si>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</si>
  <si>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</si>
  <si>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</si>
  <si>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</si>
  <si>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</si>
  <si>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</si>
  <si>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</si>
  <si>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</si>
  <si>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</si>
  <si>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</si>
  <si>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</si>
  <si>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</si>
  <si>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</si>
  <si>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</si>
  <si>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</si>
  <si>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</si>
  <si>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</si>
  <si>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</si>
  <si>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</si>
  <si>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</si>
  <si>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</si>
  <si>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</si>
  <si>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</si>
  <si>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</si>
  <si>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</si>
  <si>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</si>
  <si>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</si>
  <si>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</si>
  <si>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</si>
  <si>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</si>
  <si>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</si>
  <si>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</si>
  <si>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</si>
  <si>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</si>
  <si>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</si>
  <si>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</si>
  <si>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</si>
  <si>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</si>
  <si>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</si>
  <si>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</si>
  <si>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</si>
  <si>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</si>
  <si>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</si>
  <si>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</si>
  <si>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</si>
  <si>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</si>
  <si>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</si>
  <si>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</si>
  <si>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</si>
  <si>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</si>
  <si>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</si>
  <si>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</si>
  <si>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</si>
  <si>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</si>
  <si>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</si>
  <si>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</si>
  <si>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</si>
  <si>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</si>
  <si>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</si>
  <si>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</si>
  <si>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</si>
  <si>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</si>
  <si>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</si>
  <si>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</si>
  <si>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</si>
  <si>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</si>
  <si>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</si>
  <si>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</si>
  <si>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</si>
  <si>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</si>
  <si>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</si>
  <si>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</si>
  <si>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</si>
  <si>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</si>
  <si>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</si>
  <si>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</si>
  <si>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</si>
  <si>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</si>
  <si>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</si>
  <si>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</si>
  <si>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</si>
  <si>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</si>
  <si>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</si>
  <si>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</si>
  <si>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</si>
  <si>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</si>
  <si>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</si>
  <si>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</si>
  <si>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</si>
  <si>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</si>
  <si>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</si>
  <si>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</si>
  <si>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</si>
  <si>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</si>
  <si>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</si>
  <si>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</si>
  <si>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</si>
  <si>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</si>
  <si>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</si>
  <si>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</si>
  <si>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</si>
  <si>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</si>
  <si>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</si>
  <si>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</si>
  <si>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</si>
  <si>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</si>
  <si>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</si>
  <si>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</si>
  <si>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</si>
  <si>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</si>
  <si>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</si>
  <si>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</si>
  <si>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</si>
  <si>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</si>
  <si>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</si>
  <si>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</si>
  <si>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</si>
  <si>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</si>
  <si>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</si>
  <si>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</si>
  <si>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</si>
  <si>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</si>
  <si>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</si>
  <si>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</si>
  <si>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</si>
  <si>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</si>
  <si>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</si>
  <si>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</si>
  <si>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</si>
  <si>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</si>
  <si>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</si>
  <si>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</si>
  <si>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</si>
  <si>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</si>
  <si>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</si>
  <si>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</si>
  <si>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</si>
  <si>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</si>
  <si>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</si>
  <si>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</si>
  <si>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</si>
  <si>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</si>
  <si>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</si>
  <si>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</si>
  <si>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</si>
  <si>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</si>
  <si>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</si>
  <si>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</si>
  <si>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</si>
  <si>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</si>
  <si>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</si>
  <si>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</si>
  <si>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</si>
  <si>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</si>
  <si>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</si>
  <si>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</si>
  <si>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</si>
  <si>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</si>
  <si>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</si>
  <si>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</si>
  <si>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</si>
  <si>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</si>
  <si>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</si>
  <si>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</si>
  <si>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</si>
  <si>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</si>
  <si>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</si>
  <si>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</si>
  <si>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</si>
  <si>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</si>
  <si>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</si>
  <si>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</si>
  <si>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</si>
  <si>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</si>
  <si>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</si>
  <si>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</si>
  <si>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</si>
  <si>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</si>
  <si>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</si>
  <si>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</si>
  <si>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</si>
  <si>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</si>
  <si>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</si>
  <si>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</si>
  <si>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</si>
  <si>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</si>
  <si>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</si>
  <si>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</si>
  <si>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</si>
  <si>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</si>
  <si>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</si>
  <si>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</si>
  <si>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</si>
  <si>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</si>
  <si>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</si>
  <si>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</si>
  <si>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</si>
  <si>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</si>
  <si>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</si>
  <si>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</si>
  <si>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</si>
  <si>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</si>
  <si>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</si>
  <si>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</si>
  <si>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</si>
  <si>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</si>
  <si>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</si>
  <si>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</si>
  <si>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</si>
  <si>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</si>
  <si>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</si>
  <si>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</si>
  <si>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</si>
  <si>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</si>
  <si>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</si>
  <si>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</si>
  <si>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</si>
  <si>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</si>
  <si>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</si>
  <si>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</si>
  <si>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</si>
  <si>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</si>
  <si>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</si>
  <si>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</si>
  <si>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</si>
  <si>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</si>
  <si>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</si>
  <si>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</si>
  <si>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</si>
  <si>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</si>
  <si>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</si>
  <si>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</si>
  <si>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</si>
  <si>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</si>
  <si>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</si>
  <si>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</si>
  <si>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</si>
  <si>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</si>
  <si>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</si>
  <si>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</si>
  <si>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</si>
  <si>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</si>
  <si>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</si>
  <si>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</si>
  <si>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</si>
  <si>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</si>
  <si>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</si>
  <si>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</si>
  <si>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</si>
  <si>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</si>
  <si>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</si>
  <si>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</si>
  <si>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</si>
  <si>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</si>
  <si>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</si>
  <si>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</si>
  <si>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</si>
  <si>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</si>
  <si>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</si>
  <si>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</si>
  <si>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</si>
  <si>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</si>
  <si>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</si>
  <si>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</si>
  <si>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</si>
  <si>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</si>
  <si>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</si>
  <si>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</si>
  <si>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</si>
  <si>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</si>
  <si>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</si>
  <si>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</si>
  <si>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</si>
  <si>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</si>
  <si>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</si>
  <si>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</si>
  <si>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</si>
  <si>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</si>
  <si>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</si>
  <si>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</si>
  <si>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</si>
  <si>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</si>
  <si>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</si>
  <si>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</si>
  <si>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</si>
  <si>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</si>
  <si>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</si>
  <si>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</si>
  <si>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</si>
  <si>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</si>
  <si>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</si>
  <si>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</si>
  <si>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</si>
  <si>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</si>
  <si>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</si>
  <si>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</si>
  <si>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</si>
  <si>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</si>
  <si>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</si>
  <si>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</si>
  <si>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</si>
  <si>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</si>
  <si>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</si>
  <si>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</si>
  <si>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</si>
  <si>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</si>
  <si>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</si>
  <si>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</si>
  <si>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</si>
  <si>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</si>
  <si>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</si>
  <si>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</si>
  <si>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</si>
  <si>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</si>
  <si>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</si>
  <si>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</si>
  <si>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</si>
  <si>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</si>
  <si>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</si>
  <si>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</si>
  <si>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</si>
  <si>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</si>
  <si>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</si>
  <si>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</si>
  <si>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</si>
  <si>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</si>
  <si>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</si>
  <si>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</si>
  <si>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</si>
  <si>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</si>
  <si>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</si>
  <si>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</si>
  <si>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</si>
  <si>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</si>
  <si>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</si>
  <si>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</si>
  <si>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</si>
  <si>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</si>
  <si>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</si>
  <si>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</si>
  <si>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</si>
  <si>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</si>
  <si>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</si>
  <si>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</si>
  <si>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</si>
  <si>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</si>
  <si>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</si>
  <si>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</si>
  <si>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</si>
  <si>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</si>
  <si>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</si>
  <si>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</si>
  <si>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</si>
  <si>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</si>
  <si>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</si>
  <si>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</si>
  <si>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</si>
  <si>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</si>
  <si>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</si>
  <si>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</si>
  <si>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</si>
  <si>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</si>
  <si>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</si>
  <si>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</si>
  <si>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</si>
  <si>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</si>
  <si>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</si>
  <si>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</si>
  <si>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</si>
  <si>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</si>
  <si>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</si>
  <si>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</si>
  <si>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</si>
  <si>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</si>
  <si>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</si>
  <si>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</si>
  <si>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</si>
  <si>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</si>
  <si>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</si>
  <si>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</si>
  <si>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</si>
  <si>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</si>
  <si>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</si>
  <si>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</si>
  <si>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</si>
  <si>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</si>
  <si>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</si>
  <si>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</si>
  <si>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</si>
  <si>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</si>
  <si>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</si>
  <si>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</si>
  <si>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</si>
  <si>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</si>
  <si>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</si>
  <si>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</si>
  <si>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</si>
  <si>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</si>
  <si>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</si>
  <si>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</si>
  <si>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</si>
  <si>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</si>
  <si>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</si>
  <si>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</si>
  <si>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</si>
  <si>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</si>
  <si>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</si>
  <si>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</si>
  <si>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</si>
  <si>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</si>
  <si>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</si>
  <si>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</si>
  <si>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</si>
  <si>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</si>
  <si>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</si>
  <si>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</si>
  <si>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</si>
  <si>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</si>
  <si>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</si>
  <si>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</si>
  <si>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</si>
  <si>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</si>
  <si>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</si>
  <si>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</si>
  <si>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</si>
  <si>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</si>
  <si>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</si>
  <si>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</si>
  <si>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</si>
  <si>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</si>
  <si>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</si>
  <si>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</si>
  <si>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</si>
  <si>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</si>
  <si>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</si>
  <si>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</si>
  <si>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</si>
  <si>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</si>
  <si>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</si>
  <si>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</si>
  <si>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</si>
  <si>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</si>
  <si>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</si>
  <si>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</si>
  <si>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</si>
  <si>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</si>
  <si>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</si>
  <si>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</si>
  <si>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</si>
  <si>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</si>
  <si>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</si>
  <si>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</si>
  <si>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</si>
  <si>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</si>
  <si>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</si>
  <si>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</si>
  <si>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</si>
  <si>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</si>
  <si>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</si>
  <si>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</si>
  <si>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</si>
  <si>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</si>
  <si>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</si>
  <si>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</si>
  <si>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</si>
  <si>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</si>
  <si>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</si>
  <si>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</si>
  <si>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</si>
  <si>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</si>
  <si>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</si>
  <si>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</si>
  <si>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</si>
  <si>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</si>
  <si>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</si>
  <si>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</si>
  <si>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</si>
  <si>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</si>
  <si>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</si>
  <si>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</si>
  <si>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</si>
  <si>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</si>
  <si>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</si>
  <si>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</si>
  <si>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</si>
  <si>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</si>
  <si>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</si>
  <si>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</si>
  <si>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</si>
  <si>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</si>
  <si>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</si>
  <si>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</si>
  <si>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</si>
  <si>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</si>
  <si>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</si>
  <si>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</si>
  <si>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</si>
  <si>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</si>
  <si>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</si>
  <si>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</si>
  <si>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</si>
  <si>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</si>
  <si>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</si>
  <si>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</si>
  <si>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</si>
  <si>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</si>
  <si>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</si>
  <si>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</si>
  <si>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</si>
  <si>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</si>
  <si>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</si>
  <si>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</si>
  <si>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</si>
  <si>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</si>
  <si>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</si>
  <si>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</si>
  <si>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</si>
  <si>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</si>
  <si>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</si>
  <si>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</si>
  <si>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</si>
  <si>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</si>
  <si>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</si>
  <si>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</si>
  <si>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</si>
  <si>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</si>
  <si>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</si>
  <si>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</si>
  <si>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</si>
  <si>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</si>
  <si>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</si>
  <si>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</si>
  <si>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</si>
  <si>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</si>
  <si>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</si>
  <si>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</si>
  <si>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</si>
  <si>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</si>
  <si>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</si>
  <si>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</si>
  <si>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</si>
  <si>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</si>
  <si>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</si>
  <si>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</si>
  <si>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</si>
  <si>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</si>
  <si>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</si>
  <si>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</si>
  <si>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</si>
  <si>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</si>
  <si>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</si>
  <si>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</si>
  <si>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</si>
  <si>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</si>
  <si>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</si>
  <si>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</si>
  <si>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</si>
  <si>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</si>
  <si>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</si>
  <si>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</si>
  <si>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</si>
  <si>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</si>
  <si>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</si>
  <si>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</si>
  <si>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</si>
  <si>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</si>
  <si>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</si>
  <si>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</si>
  <si>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</si>
  <si>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</si>
  <si>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</si>
  <si>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</si>
  <si>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</si>
  <si>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</si>
  <si>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</si>
  <si>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</si>
  <si>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</si>
  <si>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</si>
  <si>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</si>
  <si>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</si>
  <si>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</si>
  <si>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</si>
  <si>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</si>
  <si>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</si>
  <si>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</si>
  <si>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</si>
  <si>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</si>
  <si>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</si>
  <si>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</si>
  <si>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</si>
  <si>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</si>
  <si>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</si>
  <si>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</si>
  <si>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</si>
  <si>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</si>
  <si>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</si>
  <si>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</si>
  <si>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</si>
  <si>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</si>
  <si>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</si>
  <si>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</si>
  <si>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</si>
  <si>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</si>
  <si>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</si>
  <si>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</si>
  <si>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</si>
  <si>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</si>
  <si>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</si>
  <si>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</si>
  <si>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</si>
  <si>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</si>
  <si>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</si>
  <si>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</si>
  <si>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</si>
  <si>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</si>
  <si>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</si>
  <si>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</si>
  <si>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</si>
  <si>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</si>
  <si>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</si>
  <si>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</si>
  <si>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</si>
  <si>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</si>
  <si>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</si>
  <si>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</si>
  <si>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</si>
  <si>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</si>
  <si>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</si>
  <si>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</si>
  <si>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</si>
  <si>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</si>
  <si>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</si>
  <si>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</si>
  <si>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</si>
  <si>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</si>
  <si>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</si>
  <si>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</si>
  <si>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</si>
  <si>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</si>
  <si>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</si>
  <si>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</si>
  <si>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</si>
  <si>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</si>
  <si>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</si>
  <si>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</si>
  <si>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</si>
  <si>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</si>
  <si>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</si>
  <si>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</si>
  <si>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</si>
  <si>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</si>
  <si>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</si>
  <si>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</si>
  <si>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</si>
  <si>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</si>
  <si>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</si>
  <si>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</si>
  <si>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</si>
  <si>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</si>
  <si>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</si>
  <si>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</si>
  <si>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</si>
  <si>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</si>
  <si>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</si>
  <si>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</si>
  <si>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</si>
  <si>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</si>
  <si>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</si>
  <si>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</si>
  <si>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</si>
  <si>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</si>
  <si>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</si>
  <si>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</si>
  <si>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</si>
  <si>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</si>
  <si>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</si>
  <si>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</si>
  <si>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</si>
  <si>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</si>
  <si>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</si>
  <si>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</si>
  <si>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</si>
  <si>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</si>
  <si>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</si>
  <si>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</si>
  <si>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</si>
  <si>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</si>
  <si>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</si>
  <si>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</si>
  <si>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</si>
  <si>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</si>
  <si>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</si>
  <si>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</si>
  <si>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</si>
  <si>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</si>
  <si>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</si>
  <si>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</si>
  <si>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</si>
  <si>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</si>
  <si>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</si>
  <si>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</si>
  <si>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</si>
  <si>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</si>
  <si>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</si>
  <si>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</si>
  <si>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</si>
  <si>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</si>
  <si>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</si>
  <si>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</si>
  <si>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</si>
  <si>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</si>
  <si>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</si>
  <si>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</si>
  <si>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</si>
  <si>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</si>
  <si>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</si>
  <si>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</si>
  <si>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</si>
  <si>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</si>
  <si>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</si>
  <si>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</si>
  <si>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</si>
  <si>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</si>
  <si>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</si>
  <si>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</si>
  <si>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</si>
  <si>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</si>
  <si>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</si>
  <si>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</si>
  <si>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</si>
  <si>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</si>
  <si>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</si>
  <si>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</si>
  <si>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</si>
  <si>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</si>
  <si>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</si>
  <si>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</si>
  <si>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</si>
  <si>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</si>
  <si>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</si>
  <si>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</si>
  <si>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</si>
  <si>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</si>
  <si>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</si>
  <si>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</si>
  <si>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</si>
  <si>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</si>
  <si>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</si>
  <si>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</si>
  <si>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</si>
  <si>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</si>
  <si>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</si>
  <si>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</si>
  <si>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</si>
  <si>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</si>
  <si>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</si>
  <si>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</si>
  <si>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</si>
  <si>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</si>
  <si>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</si>
  <si>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</si>
  <si>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</si>
  <si>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</si>
  <si>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</si>
  <si>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</si>
  <si>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</si>
  <si>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</si>
  <si>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</si>
  <si>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</si>
  <si>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</si>
  <si>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</si>
  <si>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</si>
  <si>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</si>
  <si>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</si>
  <si>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</si>
  <si>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</si>
  <si>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</si>
  <si>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</si>
  <si>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</si>
  <si>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</si>
  <si>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</si>
  <si>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</si>
  <si>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</si>
  <si>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</si>
  <si>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</si>
  <si>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</si>
  <si>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</si>
  <si>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</si>
  <si>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</si>
  <si>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</si>
  <si>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</si>
  <si>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</si>
  <si>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</si>
  <si>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</si>
  <si>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</si>
  <si>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</si>
  <si>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</si>
  <si>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</si>
  <si>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</si>
  <si>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</si>
  <si>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</si>
  <si>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</si>
  <si>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</si>
  <si>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</si>
  <si>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</si>
  <si>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</si>
  <si>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</si>
  <si>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</si>
  <si>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</si>
  <si>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</si>
  <si>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</si>
  <si>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</si>
  <si>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</si>
  <si>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</si>
  <si>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</si>
  <si>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</si>
  <si>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</si>
  <si>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</si>
  <si>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</si>
  <si>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</si>
  <si>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</si>
  <si>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</si>
  <si>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</si>
  <si>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</si>
  <si>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</si>
  <si>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</si>
  <si>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</si>
  <si>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</si>
  <si>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</si>
  <si>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</si>
  <si>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</si>
  <si>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</si>
  <si>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</si>
  <si>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</si>
  <si>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</si>
  <si>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</si>
  <si>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</si>
  <si>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</si>
  <si>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</si>
  <si>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</si>
  <si>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</si>
  <si>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</si>
  <si>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</si>
  <si>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</si>
  <si>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</si>
  <si>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</si>
  <si>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</si>
  <si>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</si>
  <si>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</si>
  <si>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</si>
  <si>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</si>
  <si>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</si>
  <si>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</si>
  <si>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</si>
  <si>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</si>
  <si>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</si>
  <si>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</si>
  <si>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</si>
  <si>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</si>
  <si>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</si>
  <si>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</si>
  <si>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</si>
  <si>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</si>
  <si>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</si>
  <si>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</si>
  <si>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</si>
  <si>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</si>
  <si>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</si>
  <si>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</si>
  <si>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</si>
  <si>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</si>
  <si>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</si>
  <si>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</si>
  <si>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</si>
  <si>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</si>
  <si>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</si>
  <si>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</si>
  <si>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</si>
  <si>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</si>
  <si>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</si>
  <si>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</si>
  <si>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</si>
  <si>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</si>
  <si>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</si>
  <si>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</si>
  <si>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</si>
  <si>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</si>
  <si>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</si>
  <si>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</si>
  <si>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</si>
  <si>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</si>
  <si>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</si>
  <si>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</si>
  <si>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</si>
  <si>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</si>
  <si>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</si>
  <si>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</si>
  <si>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</si>
  <si>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</si>
  <si>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</si>
  <si>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</si>
  <si>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</si>
  <si>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</si>
  <si>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</si>
  <si>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</si>
  <si>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</si>
  <si>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</si>
  <si>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</si>
  <si>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</si>
  <si>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</si>
  <si>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</si>
  <si>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</si>
  <si>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</si>
  <si>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</si>
  <si>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</si>
  <si>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</si>
  <si>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</si>
  <si>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</si>
  <si>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</si>
  <si>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</si>
  <si>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</si>
  <si>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</si>
  <si>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</si>
  <si>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</si>
  <si>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</si>
  <si>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</si>
  <si>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</si>
  <si>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</si>
  <si>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</si>
  <si>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</si>
  <si>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</si>
  <si>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</si>
  <si>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</si>
  <si>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</si>
  <si>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</si>
  <si>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</si>
  <si>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</si>
  <si>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</si>
  <si>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</si>
  <si>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</si>
  <si>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</si>
  <si>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</si>
  <si>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</si>
  <si>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</si>
  <si>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</si>
  <si>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</si>
  <si>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</si>
  <si>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</si>
  <si>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</si>
  <si>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</si>
  <si>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</si>
  <si>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</si>
  <si>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</si>
  <si>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</si>
  <si>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</si>
  <si>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</si>
  <si>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</si>
  <si>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</si>
  <si>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</si>
  <si>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</si>
  <si>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</si>
  <si>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</si>
  <si>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</si>
  <si>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</si>
  <si>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</si>
  <si>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</si>
  <si>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</si>
  <si>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</si>
  <si>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</si>
  <si>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</si>
  <si>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</si>
  <si>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</si>
  <si>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</si>
  <si>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</si>
  <si>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</si>
  <si>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</si>
  <si>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</si>
  <si>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</si>
  <si>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</si>
  <si>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</si>
  <si>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</si>
  <si>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</si>
  <si>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</si>
  <si>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</si>
  <si>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</si>
  <si>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</si>
  <si>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</si>
  <si>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</si>
  <si>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</si>
  <si>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</si>
  <si>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</si>
  <si>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</si>
  <si>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</si>
  <si>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</si>
  <si>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</si>
  <si>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</si>
  <si>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</si>
  <si>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</si>
  <si>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</si>
  <si>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</si>
  <si>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</si>
  <si>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</si>
  <si>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</si>
  <si>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</si>
  <si>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</si>
  <si>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</si>
  <si>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</si>
  <si>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</si>
  <si>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</si>
  <si>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</si>
  <si>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</si>
  <si>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</si>
  <si>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</si>
  <si>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</si>
  <si>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</si>
  <si>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</si>
  <si>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</si>
  <si>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</si>
  <si>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</si>
  <si>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</si>
  <si>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</si>
  <si>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</si>
  <si>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</si>
  <si>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</si>
  <si>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</si>
  <si>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</si>
  <si>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</si>
  <si>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</si>
  <si>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</si>
  <si>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</si>
  <si>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</si>
  <si>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</si>
  <si>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</si>
  <si>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</si>
  <si>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</si>
  <si>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</si>
  <si>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</si>
  <si>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</si>
  <si>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</si>
  <si>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</si>
  <si>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</si>
  <si>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</si>
  <si>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</si>
  <si>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</si>
  <si>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</si>
  <si>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</si>
  <si>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</si>
  <si>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</si>
  <si>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</si>
  <si>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</si>
  <si>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</si>
  <si>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</si>
  <si>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</si>
  <si>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</si>
  <si>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</si>
  <si>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</si>
  <si>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</si>
  <si>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</si>
  <si>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</si>
  <si>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</si>
  <si>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</si>
  <si>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</si>
  <si>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</si>
  <si>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</si>
  <si>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</si>
  <si>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</si>
  <si>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</si>
  <si>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</si>
  <si>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</si>
  <si>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</si>
  <si>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</si>
  <si>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</si>
  <si>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</si>
  <si>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</si>
  <si>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</si>
  <si>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</si>
  <si>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</si>
  <si>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</si>
  <si>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</si>
  <si>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</si>
  <si>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</si>
  <si>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</si>
  <si>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</si>
  <si>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</si>
  <si>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</si>
  <si>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</si>
  <si>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</si>
  <si>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</si>
  <si>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</si>
  <si>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</si>
  <si>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</si>
  <si>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</si>
  <si>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</si>
  <si>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</si>
  <si>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</si>
  <si>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</si>
  <si>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</si>
  <si>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</si>
  <si>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</si>
  <si>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</si>
  <si>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</si>
  <si>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</si>
  <si>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</si>
  <si>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</si>
  <si>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</si>
  <si>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</si>
  <si>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</si>
  <si>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</si>
  <si>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</si>
  <si>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</si>
  <si>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</si>
  <si>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</si>
  <si>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</si>
  <si>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</si>
  <si>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</si>
  <si>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</si>
  <si>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</si>
  <si>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</si>
  <si>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</si>
  <si>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</si>
  <si>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</si>
  <si>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</si>
  <si>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</si>
  <si>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</si>
  <si>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</si>
  <si>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</si>
  <si>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</si>
  <si>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</si>
  <si>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</si>
  <si>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</si>
  <si>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</si>
  <si>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</si>
  <si>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</si>
  <si>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</si>
  <si>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</si>
  <si>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</si>
  <si>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</si>
  <si>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</si>
  <si>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</si>
  <si>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</si>
  <si>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</si>
  <si>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</si>
  <si>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</si>
  <si>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</si>
  <si>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</si>
  <si>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</si>
  <si>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</si>
  <si>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</si>
  <si>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</si>
  <si>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</si>
  <si>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</si>
  <si>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</si>
  <si>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</si>
  <si>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</si>
  <si>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</si>
  <si>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</si>
  <si>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</si>
  <si>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</si>
  <si>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</si>
  <si>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</si>
  <si>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</si>
  <si>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</si>
  <si>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</si>
  <si>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</si>
  <si>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</si>
  <si>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</si>
  <si>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</si>
  <si>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</si>
  <si>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</si>
  <si>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</si>
  <si>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</si>
  <si>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</si>
  <si>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</si>
  <si>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</si>
  <si>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</si>
  <si>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</si>
  <si>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</si>
  <si>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</si>
  <si>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</si>
  <si>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</si>
  <si>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</si>
  <si>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</si>
  <si>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</si>
  <si>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</si>
  <si>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</si>
  <si>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</si>
  <si>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</si>
  <si>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</si>
  <si>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</si>
  <si>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</si>
  <si>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</si>
  <si>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</si>
  <si>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</si>
  <si>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</si>
  <si>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</si>
  <si>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</si>
  <si>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</si>
  <si>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</si>
  <si>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</si>
  <si>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</si>
  <si>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</si>
  <si>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</si>
  <si>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</si>
  <si>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</si>
  <si>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</si>
  <si>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</si>
  <si>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</si>
  <si>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</si>
  <si>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</si>
  <si>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</si>
  <si>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</si>
  <si>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</si>
  <si>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</si>
  <si>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</si>
  <si>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</si>
  <si>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</si>
  <si>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</si>
  <si>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</si>
  <si>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</si>
  <si>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</si>
  <si>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</si>
  <si>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</si>
  <si>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</si>
  <si>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</si>
  <si>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</si>
  <si>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</si>
  <si>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</si>
  <si>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</si>
  <si>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</si>
  <si>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</si>
  <si>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</si>
  <si>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</si>
  <si>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</si>
  <si>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</si>
  <si>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</si>
  <si>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</si>
  <si>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</si>
  <si>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</si>
  <si>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</si>
  <si>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</si>
  <si>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</si>
  <si>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</si>
  <si>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</si>
  <si>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</si>
  <si>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</si>
  <si>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</si>
  <si>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</si>
  <si>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</si>
  <si>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</si>
  <si>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</si>
  <si>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</si>
  <si>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</si>
  <si>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</si>
  <si>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</si>
  <si>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</si>
  <si>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</si>
  <si>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</si>
  <si>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</si>
  <si>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</si>
  <si>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</si>
  <si>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</si>
  <si>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</si>
  <si>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</si>
  <si>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</si>
  <si>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</si>
  <si>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</si>
  <si>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</si>
  <si>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</si>
  <si>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</si>
  <si>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</si>
  <si>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</si>
  <si>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</si>
  <si>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</si>
  <si>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</si>
  <si>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</si>
  <si>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</si>
  <si>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</si>
  <si>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</si>
  <si>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</si>
  <si>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</si>
  <si>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</si>
  <si>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</si>
  <si>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</si>
  <si>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</si>
  <si>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</si>
  <si>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</si>
  <si>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</si>
  <si>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</si>
  <si>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</si>
  <si>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</si>
  <si>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</si>
  <si>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</si>
  <si>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</si>
  <si>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</si>
  <si>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</si>
  <si>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</si>
  <si>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</si>
  <si>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</si>
  <si>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</si>
  <si>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</si>
  <si>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</si>
  <si>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</si>
  <si>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</si>
  <si>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</si>
  <si>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</si>
  <si>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</si>
  <si>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</si>
  <si>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</si>
  <si>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</si>
  <si>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</si>
  <si>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</si>
  <si>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</si>
  <si>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</si>
  <si>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</si>
  <si>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</si>
  <si>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</si>
  <si>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</si>
  <si>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</si>
  <si>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</si>
  <si>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</si>
  <si>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</si>
  <si>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</si>
  <si>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</si>
  <si>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</si>
  <si>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</si>
  <si>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</si>
  <si>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</si>
  <si>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</si>
  <si>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</si>
  <si>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</si>
  <si>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</si>
  <si>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</si>
  <si>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</si>
  <si>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</si>
  <si>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</si>
  <si>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</si>
  <si>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</si>
  <si>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</si>
  <si>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</si>
  <si>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</si>
  <si>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</si>
  <si>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</si>
  <si>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</si>
  <si>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</si>
  <si>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</si>
  <si>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</si>
  <si>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</si>
  <si>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</si>
  <si>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</si>
  <si>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</si>
  <si>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</si>
  <si>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</si>
  <si>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</si>
  <si>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</si>
  <si>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</si>
  <si>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</si>
  <si>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</si>
  <si>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</si>
  <si>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</si>
  <si>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</si>
  <si>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</si>
  <si>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</si>
  <si>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</si>
  <si>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</si>
  <si>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</si>
  <si>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</si>
  <si>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</si>
  <si>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</si>
  <si>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</si>
  <si>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</si>
  <si>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</si>
  <si>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</si>
  <si>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</si>
  <si>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</si>
  <si>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</si>
  <si>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</si>
  <si>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</si>
  <si>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</si>
  <si>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</si>
  <si>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</si>
  <si>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</si>
  <si>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</si>
  <si>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</si>
  <si>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</si>
  <si>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</si>
  <si>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</si>
  <si>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</si>
  <si>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</si>
  <si>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</si>
  <si>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</si>
  <si>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</si>
  <si>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</si>
  <si>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</si>
  <si>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</si>
  <si>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</si>
  <si>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</si>
  <si>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</si>
  <si>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</si>
  <si>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</si>
  <si>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</si>
  <si>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</si>
  <si>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</si>
  <si>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</si>
  <si>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</si>
  <si>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</si>
  <si>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</si>
  <si>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</si>
  <si>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</si>
  <si>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</si>
  <si>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</si>
  <si>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</si>
  <si>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</si>
  <si>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</si>
  <si>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</si>
  <si>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</si>
  <si>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</si>
  <si>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</si>
  <si>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</si>
  <si>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</si>
  <si>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</si>
  <si>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</si>
  <si>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</si>
  <si>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</si>
  <si>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</si>
  <si>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</si>
  <si>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</si>
  <si>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</si>
  <si>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</si>
  <si>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</si>
  <si>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</si>
  <si>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</si>
  <si>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</si>
  <si>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</si>
  <si>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</si>
  <si>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</si>
  <si>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</si>
  <si>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</si>
  <si>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</si>
  <si>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</si>
  <si>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</si>
  <si>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</si>
  <si>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</si>
  <si>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</si>
  <si>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</si>
  <si>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</si>
  <si>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</si>
  <si>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</si>
  <si>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</si>
  <si>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</si>
  <si>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</si>
  <si>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</si>
  <si>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</si>
  <si>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</si>
  <si>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</si>
  <si>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</si>
  <si>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</si>
  <si>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</si>
  <si>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</si>
  <si>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</si>
  <si>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</si>
  <si>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</si>
  <si>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</si>
  <si>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</si>
  <si>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</si>
  <si>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</si>
  <si>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</si>
  <si>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</si>
  <si>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</si>
  <si>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</si>
  <si>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</si>
  <si>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</si>
  <si>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</si>
  <si>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</si>
  <si>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</si>
  <si>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</si>
  <si>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</si>
  <si>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</si>
  <si>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</si>
  <si>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</si>
  <si>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</si>
  <si>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</si>
  <si>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</si>
  <si>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</si>
  <si>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</si>
  <si>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</si>
  <si>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</si>
  <si>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</si>
  <si>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</si>
  <si>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</si>
  <si>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</si>
  <si>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</si>
  <si>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</si>
  <si>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</si>
  <si>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</si>
  <si>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</si>
  <si>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</si>
  <si>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</si>
  <si>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</si>
  <si>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</si>
  <si>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</si>
  <si>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</si>
  <si>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</si>
  <si>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</si>
  <si>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</si>
  <si>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</si>
  <si>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</si>
  <si>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</si>
  <si>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</si>
  <si>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</si>
  <si>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</si>
  <si>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</si>
  <si>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</si>
  <si>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</si>
  <si>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</si>
  <si>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</si>
  <si>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</si>
  <si>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</si>
  <si>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</si>
  <si>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</si>
  <si>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</si>
  <si>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</si>
  <si>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</si>
  <si>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</si>
  <si>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</si>
  <si>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</si>
  <si>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</si>
  <si>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</si>
  <si>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</si>
  <si>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</si>
  <si>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</si>
  <si>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</si>
  <si>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</si>
  <si>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</si>
  <si>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</si>
  <si>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</si>
  <si>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</si>
  <si>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</si>
  <si>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</si>
  <si>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</si>
  <si>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</si>
  <si>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</si>
  <si>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</si>
  <si>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</si>
  <si>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</si>
  <si>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</si>
  <si>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</si>
  <si>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</si>
  <si>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</si>
  <si>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</si>
  <si>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</si>
  <si>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</si>
  <si>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</si>
  <si>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</si>
  <si>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</si>
  <si>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</si>
  <si>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</si>
  <si>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</si>
  <si>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</si>
  <si>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</si>
  <si>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</si>
  <si>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</si>
  <si>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</si>
  <si>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</si>
  <si>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</si>
  <si>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</si>
  <si>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</si>
  <si>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</si>
  <si>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</si>
  <si>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</si>
  <si>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</si>
  <si>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</si>
  <si>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</si>
  <si>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</si>
  <si>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</si>
  <si>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</si>
  <si>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</si>
  <si>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</si>
  <si>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</si>
  <si>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</si>
  <si>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</si>
  <si>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</si>
  <si>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</si>
  <si>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</si>
  <si>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</si>
  <si>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</si>
  <si>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</si>
  <si>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</si>
  <si>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</si>
  <si>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</si>
  <si>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</si>
  <si>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</si>
  <si>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</si>
  <si>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</si>
  <si>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</si>
  <si>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</si>
  <si>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</si>
  <si>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</si>
  <si>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</si>
  <si>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</si>
  <si>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</si>
  <si>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</si>
  <si>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</si>
  <si>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</si>
  <si>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</si>
  <si>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</si>
  <si>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</si>
  <si>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</si>
  <si>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</si>
  <si>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</si>
  <si>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</si>
  <si>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</si>
  <si>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</si>
  <si>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</si>
  <si>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</si>
  <si>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</si>
  <si>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</si>
  <si>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</si>
  <si>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</si>
  <si>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</si>
  <si>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</si>
  <si>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</si>
  <si>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</si>
  <si>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</si>
  <si>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</si>
  <si>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</si>
  <si>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</si>
  <si>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</si>
  <si>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</si>
  <si>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</si>
  <si>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</si>
  <si>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</si>
  <si>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</si>
  <si>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</si>
  <si>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</si>
  <si>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</si>
  <si>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</si>
  <si>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</si>
  <si>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</si>
  <si>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</si>
  <si>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</si>
  <si>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</si>
  <si>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</si>
  <si>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</si>
  <si>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</si>
  <si>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</si>
  <si>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</si>
  <si>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</si>
  <si>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</si>
  <si>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</si>
  <si>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</si>
  <si>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</si>
  <si>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</si>
  <si>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</si>
  <si>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</si>
  <si>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</si>
  <si>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</si>
  <si>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</si>
  <si>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</si>
  <si>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</si>
  <si>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</si>
  <si>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</si>
  <si>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</si>
  <si>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</si>
  <si>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</si>
  <si>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</si>
  <si>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</si>
  <si>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</si>
  <si>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</si>
  <si>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</si>
  <si>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</si>
  <si>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</si>
  <si>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</si>
  <si>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</si>
  <si>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</si>
  <si>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</si>
  <si>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</si>
  <si>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</si>
  <si>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</si>
  <si>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</si>
  <si>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</si>
  <si>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</si>
  <si>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</si>
  <si>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</si>
  <si>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</si>
  <si>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</si>
  <si>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</si>
  <si>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</si>
  <si>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</si>
  <si>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</si>
  <si>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</si>
  <si>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</si>
  <si>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</si>
  <si>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</si>
  <si>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</si>
  <si>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</si>
  <si>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</si>
  <si>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</si>
  <si>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</si>
  <si>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</si>
  <si>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</si>
  <si>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</si>
  <si>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</si>
  <si>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</si>
  <si>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</si>
  <si>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</si>
  <si>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</si>
  <si>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</si>
  <si>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</si>
  <si>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</si>
  <si>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</si>
  <si>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</si>
  <si>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</si>
  <si>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</si>
  <si>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</si>
  <si>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</si>
  <si>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</si>
  <si>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</si>
  <si>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</si>
  <si>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</si>
  <si>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</si>
  <si>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</si>
  <si>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</si>
  <si>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</si>
  <si>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</si>
  <si>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</si>
  <si>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</si>
  <si>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</si>
  <si>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</si>
  <si>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</si>
  <si>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</si>
  <si>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</si>
  <si>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</si>
  <si>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</si>
  <si>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</si>
  <si>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</si>
  <si>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</si>
  <si>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</si>
  <si>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</si>
  <si>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</si>
  <si>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</si>
  <si>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</si>
  <si>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</si>
  <si>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</si>
  <si>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</si>
  <si>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</si>
  <si>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</si>
  <si>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</si>
  <si>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</si>
  <si>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</si>
  <si>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</si>
  <si>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</si>
  <si>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</si>
  <si>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</si>
  <si>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</si>
  <si>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</si>
  <si>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</si>
  <si>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</si>
  <si>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</si>
  <si>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</si>
  <si>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</si>
  <si>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</si>
  <si>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</si>
  <si>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</si>
  <si>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</si>
  <si>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</si>
  <si>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</si>
  <si>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</si>
  <si>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</si>
  <si>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</si>
  <si>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</si>
  <si>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</si>
  <si>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</si>
  <si>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</si>
  <si>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</si>
  <si>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</si>
  <si>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</si>
  <si>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</si>
  <si>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</si>
  <si>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</si>
  <si>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</si>
  <si>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</si>
  <si>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</si>
  <si>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</si>
  <si>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</si>
  <si>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</si>
  <si>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</si>
  <si>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</si>
  <si>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</si>
  <si>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</si>
  <si>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</si>
  <si>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</si>
  <si>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</si>
  <si>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</si>
  <si>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</si>
  <si>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</si>
  <si>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</si>
  <si>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</si>
  <si>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</si>
  <si>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</si>
  <si>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</si>
  <si>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</si>
  <si>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</si>
  <si>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</si>
  <si>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</si>
  <si>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</si>
  <si>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</si>
  <si>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</si>
  <si>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</si>
  <si>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</si>
  <si>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</si>
  <si>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</si>
  <si>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</si>
  <si>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</si>
  <si>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</si>
  <si>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</si>
  <si>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</si>
  <si>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</si>
  <si>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</si>
  <si>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</si>
  <si>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</si>
  <si>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</si>
  <si>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</si>
  <si>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</si>
  <si>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</si>
  <si>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</si>
  <si>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</si>
  <si>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</si>
  <si>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</si>
  <si>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</si>
  <si>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</si>
  <si>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</si>
  <si>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</si>
  <si>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</si>
  <si>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</si>
  <si>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</si>
  <si>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</si>
  <si>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</si>
  <si>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</si>
  <si>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</si>
  <si>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</si>
  <si>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</si>
  <si>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</si>
  <si>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</si>
  <si>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</si>
  <si>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</si>
  <si>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</si>
  <si>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</si>
  <si>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</si>
  <si>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</si>
  <si>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</si>
  <si>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</si>
  <si>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</si>
  <si>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</si>
  <si>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</si>
  <si>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</si>
  <si>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</si>
  <si>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</si>
  <si>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</si>
  <si>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</si>
  <si>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</si>
  <si>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</si>
  <si>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</si>
  <si>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</si>
  <si>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</si>
  <si>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</si>
  <si>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</si>
  <si>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</si>
  <si>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</si>
  <si>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</si>
  <si>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</si>
  <si>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</si>
  <si>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</si>
  <si>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</si>
  <si>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</si>
  <si>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</si>
  <si>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</si>
  <si>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</si>
  <si>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</si>
  <si>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</si>
  <si>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</si>
  <si>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</si>
  <si>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</si>
  <si>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</si>
  <si>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</si>
  <si>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</si>
  <si>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</si>
  <si>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</si>
  <si>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</si>
  <si>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</si>
  <si>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</si>
  <si>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</si>
  <si>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</si>
  <si>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</si>
  <si>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</si>
  <si>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</si>
  <si>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</si>
  <si>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</si>
  <si>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</si>
  <si>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</si>
  <si>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</si>
  <si>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</si>
  <si>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</si>
  <si>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</si>
  <si>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</si>
  <si>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</si>
  <si>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</si>
  <si>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</si>
  <si>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</si>
  <si>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</si>
  <si>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</si>
  <si>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</si>
  <si>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</si>
  <si>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</si>
  <si>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</si>
  <si>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</si>
  <si>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</si>
  <si>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</si>
  <si>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</si>
  <si>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</si>
  <si>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</si>
  <si>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</si>
  <si>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</si>
  <si>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</si>
  <si>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</si>
  <si>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</si>
  <si>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</si>
  <si>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</si>
  <si>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</si>
  <si>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</si>
  <si>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</si>
  <si>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</si>
  <si>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</si>
  <si>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</si>
  <si>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</si>
  <si>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</si>
  <si>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</si>
  <si>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</si>
  <si>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</si>
  <si>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</si>
  <si>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</si>
  <si>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</si>
  <si>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</si>
  <si>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</si>
  <si>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</si>
  <si>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</si>
  <si>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</si>
  <si>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</si>
  <si>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</si>
  <si>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</si>
  <si>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</si>
  <si>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</si>
  <si>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</si>
  <si>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</si>
  <si>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</si>
  <si>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</si>
  <si>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</si>
  <si>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</si>
  <si>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</si>
  <si>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</si>
  <si>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</si>
  <si>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</si>
  <si>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</si>
  <si>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</si>
  <si>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</si>
  <si>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</si>
  <si>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</si>
  <si>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</si>
  <si>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</si>
  <si>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</si>
  <si>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</si>
  <si>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</si>
  <si>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</si>
  <si>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</si>
  <si>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</si>
  <si>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</si>
  <si>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</si>
  <si>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</si>
  <si>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</si>
  <si>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</si>
  <si>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</si>
  <si>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</si>
  <si>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</si>
  <si>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</si>
  <si>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</si>
  <si>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</si>
  <si>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</si>
  <si>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</si>
  <si>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</si>
  <si>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</si>
  <si>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</si>
  <si>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</si>
  <si>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</si>
  <si>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</si>
  <si>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</si>
  <si>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</si>
  <si>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</si>
  <si>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</si>
  <si>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</si>
  <si>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</si>
  <si>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</si>
  <si>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</si>
  <si>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</si>
  <si>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</si>
  <si>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</si>
  <si>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</si>
  <si>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</si>
  <si>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</si>
  <si>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</si>
  <si>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</si>
  <si>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</si>
  <si>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</si>
  <si>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</si>
  <si>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</si>
  <si>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</si>
  <si>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</si>
  <si>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</si>
  <si>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</si>
  <si>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</si>
  <si>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</si>
  <si>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</si>
  <si>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</si>
  <si>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</si>
  <si>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</si>
  <si>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</si>
  <si>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</si>
  <si>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</si>
  <si>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</si>
  <si>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</si>
  <si>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</si>
  <si>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</si>
  <si>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</si>
  <si>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</si>
  <si>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</si>
  <si>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</si>
  <si>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</si>
  <si>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</si>
  <si>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</si>
  <si>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</si>
  <si>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</si>
  <si>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</si>
  <si>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</si>
  <si>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</si>
  <si>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</si>
  <si>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</si>
  <si>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</si>
  <si>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</si>
  <si>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</si>
  <si>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</si>
  <si>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</si>
  <si>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</si>
  <si>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</si>
  <si>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</si>
  <si>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</si>
  <si>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</si>
  <si>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</si>
  <si>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</si>
  <si>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</si>
  <si>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</si>
  <si>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</si>
  <si>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</si>
  <si>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</si>
  <si>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</si>
  <si>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</si>
  <si>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</si>
  <si>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</si>
  <si>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</si>
  <si>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</si>
  <si>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</si>
  <si>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</si>
  <si>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</si>
  <si>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</si>
  <si>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</si>
  <si>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</si>
  <si>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</si>
  <si>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</si>
  <si>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</si>
  <si>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</si>
  <si>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</si>
  <si>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</si>
  <si>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</si>
  <si>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</si>
  <si>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</si>
  <si>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</si>
  <si>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</si>
  <si>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</si>
  <si>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</si>
  <si>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</si>
  <si>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</si>
  <si>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</si>
  <si>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</si>
  <si>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</si>
  <si>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</si>
  <si>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</si>
  <si>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</si>
  <si>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</si>
  <si>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</si>
  <si>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</si>
  <si>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</si>
  <si>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</si>
  <si>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</si>
  <si>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</si>
  <si>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</si>
  <si>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</si>
  <si>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</si>
  <si>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</si>
  <si>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</si>
  <si>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</si>
  <si>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</si>
  <si>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</si>
  <si>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</si>
  <si>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</si>
  <si>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</si>
  <si>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</si>
  <si>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</si>
  <si>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</si>
  <si>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</si>
  <si>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</si>
  <si>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</si>
  <si>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</si>
  <si>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</si>
  <si>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</si>
  <si>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</si>
  <si>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</si>
  <si>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</si>
  <si>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</si>
  <si>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</si>
  <si>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</si>
  <si>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</si>
  <si>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</si>
  <si>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</si>
  <si>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</si>
  <si>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</si>
  <si>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</si>
  <si>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</si>
  <si>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</si>
  <si>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</si>
  <si>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</si>
  <si>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</si>
  <si>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</si>
  <si>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</si>
  <si>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</si>
  <si>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</si>
  <si>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</si>
  <si>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</si>
  <si>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</si>
  <si>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</si>
  <si>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</si>
  <si>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</si>
  <si>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</si>
  <si>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</si>
  <si>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</si>
  <si>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</si>
  <si>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</si>
  <si>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</si>
  <si>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</si>
  <si>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</si>
  <si>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</si>
  <si>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</si>
  <si>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</si>
  <si>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</si>
  <si>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</si>
  <si>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</si>
  <si>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</si>
  <si>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</si>
  <si>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</si>
  <si>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</si>
  <si>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</si>
  <si>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</si>
  <si>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</si>
  <si>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</si>
  <si>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</si>
  <si>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</si>
  <si>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</si>
  <si>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</si>
  <si>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</si>
  <si>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</si>
  <si>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</si>
  <si>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</si>
  <si>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</si>
  <si>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</si>
  <si>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</si>
  <si>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</si>
  <si>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</si>
  <si>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</si>
  <si>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</si>
  <si>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</si>
  <si>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</si>
  <si>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</si>
  <si>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</si>
  <si>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</si>
  <si>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</si>
  <si>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</si>
  <si>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</si>
  <si>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</si>
  <si>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</si>
  <si>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</si>
  <si>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</si>
  <si>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</si>
  <si>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</si>
  <si>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</si>
  <si>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</si>
  <si>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</si>
  <si>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</si>
  <si>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</si>
  <si>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</si>
  <si>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</si>
  <si>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</si>
  <si>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</si>
  <si>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</si>
  <si>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</si>
  <si>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</si>
  <si>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</si>
  <si>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</si>
  <si>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</si>
  <si>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</si>
  <si>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</si>
  <si>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</si>
  <si>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</si>
  <si>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</si>
  <si>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</si>
  <si>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</si>
  <si>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</si>
  <si>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</si>
  <si>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</si>
  <si>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</si>
  <si>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</si>
  <si>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</si>
  <si>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</si>
  <si>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</si>
  <si>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</si>
  <si>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</si>
  <si>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</si>
  <si>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</si>
  <si>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</si>
  <si>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</si>
  <si>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</si>
  <si>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</si>
  <si>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</si>
  <si>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</si>
  <si>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</si>
  <si>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</si>
  <si>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</si>
  <si>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</si>
  <si>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</si>
  <si>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</si>
  <si>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</si>
  <si>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</si>
  <si>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</si>
  <si>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</si>
  <si>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</si>
  <si>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</si>
  <si>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</si>
  <si>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</si>
  <si>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</si>
  <si>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</si>
  <si>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</si>
  <si>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</si>
  <si>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</si>
  <si>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</si>
  <si>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</si>
  <si>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</si>
  <si>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</si>
  <si>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</si>
  <si>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</si>
  <si>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</si>
  <si>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</si>
  <si>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</si>
  <si>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</si>
  <si>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</si>
  <si>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</si>
  <si>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</si>
  <si>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</si>
  <si>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</si>
  <si>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</si>
  <si>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</si>
  <si>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</si>
  <si>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</si>
  <si>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</si>
  <si>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</si>
  <si>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</si>
  <si>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</si>
  <si>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</si>
  <si>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</si>
  <si>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</si>
  <si>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</si>
  <si>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</si>
  <si>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</si>
  <si>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</si>
  <si>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</si>
  <si>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</si>
  <si>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</si>
  <si>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</si>
  <si>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</si>
  <si>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</si>
  <si>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</si>
  <si>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</si>
  <si>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</si>
  <si>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</si>
  <si>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</si>
  <si>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</si>
  <si>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</si>
  <si>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</si>
  <si>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</si>
  <si>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</si>
  <si>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</si>
  <si>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</si>
  <si>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</si>
  <si>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</si>
  <si>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</si>
  <si>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</si>
  <si>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</si>
  <si>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</si>
  <si>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</si>
  <si>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</si>
  <si>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</si>
  <si>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</si>
  <si>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</si>
  <si>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</si>
  <si>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</si>
  <si>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</si>
  <si>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</si>
  <si>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</si>
  <si>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</si>
  <si>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</si>
  <si>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</si>
  <si>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</si>
  <si>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</si>
  <si>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</si>
  <si>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</si>
  <si>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</si>
  <si>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</si>
  <si>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</si>
  <si>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</si>
  <si>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</si>
  <si>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</si>
  <si>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</si>
  <si>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</si>
  <si>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</si>
  <si>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</si>
  <si>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</si>
  <si>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</si>
  <si>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</si>
  <si>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</si>
  <si>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</si>
  <si>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</si>
  <si>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</si>
  <si>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</si>
  <si>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</si>
  <si>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</si>
  <si>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</si>
  <si>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</si>
  <si>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</si>
  <si>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</si>
  <si>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</si>
  <si>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</si>
  <si>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</si>
  <si>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</si>
  <si>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</si>
  <si>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</si>
  <si>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</si>
  <si>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</si>
  <si>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</si>
  <si>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</si>
  <si>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</si>
  <si>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</si>
  <si>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</si>
  <si>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</si>
  <si>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</si>
  <si>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</si>
  <si>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</si>
  <si>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</si>
  <si>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</si>
  <si>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</si>
  <si>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</si>
  <si>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</si>
  <si>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</si>
  <si>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</si>
  <si>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</si>
  <si>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</si>
  <si>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</si>
  <si>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</si>
  <si>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</si>
  <si>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</si>
  <si>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</si>
  <si>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</si>
  <si>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</si>
  <si>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</si>
  <si>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</si>
  <si>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</si>
  <si>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</si>
  <si>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</si>
  <si>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</si>
  <si>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</si>
  <si>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</si>
  <si>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</si>
  <si>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</si>
  <si>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</si>
  <si>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</si>
  <si>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</si>
  <si>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</si>
  <si>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</si>
  <si>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</si>
  <si>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</si>
  <si>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</si>
  <si>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</si>
  <si>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</si>
  <si>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</si>
  <si>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</si>
  <si>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</si>
  <si>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</si>
  <si>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</si>
  <si>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</si>
  <si>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</si>
  <si>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</si>
  <si>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</si>
  <si>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</si>
  <si>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</si>
  <si>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</si>
  <si>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</si>
  <si>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</si>
  <si>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</si>
  <si>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</si>
  <si>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</si>
  <si>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</si>
  <si>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</si>
  <si>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</si>
  <si>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</si>
  <si>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</si>
  <si>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</si>
  <si>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</si>
  <si>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</si>
  <si>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</si>
  <si>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</si>
  <si>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</si>
  <si>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</si>
  <si>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</si>
  <si>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</si>
  <si>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</si>
  <si>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</si>
  <si>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</si>
  <si>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</si>
  <si>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</si>
  <si>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</si>
  <si>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</si>
  <si>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</si>
  <si>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</si>
  <si>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</si>
  <si>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</si>
  <si>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</si>
  <si>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</si>
  <si>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</si>
  <si>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</si>
  <si>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</si>
  <si>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</si>
  <si>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</si>
  <si>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</si>
  <si>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</si>
  <si>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</si>
  <si>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</si>
  <si>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</si>
  <si>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</si>
  <si>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</si>
  <si>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</si>
  <si>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</si>
  <si>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</si>
  <si>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</si>
  <si>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</si>
  <si>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</si>
  <si>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</si>
  <si>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</si>
  <si>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</si>
  <si>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</si>
  <si>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</si>
  <si>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</si>
  <si>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</si>
  <si>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</si>
  <si>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</si>
  <si>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</si>
  <si>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</si>
  <si>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</si>
  <si>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</si>
  <si>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</si>
  <si>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</si>
  <si>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</si>
  <si>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</si>
  <si>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</si>
  <si>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</si>
  <si>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</si>
  <si>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</si>
  <si>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</si>
  <si>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</si>
  <si>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</si>
  <si>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</si>
  <si>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</si>
  <si>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</si>
  <si>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</si>
  <si>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</si>
  <si>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</si>
  <si>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</si>
  <si>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</si>
  <si>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</si>
  <si>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</si>
  <si>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</si>
  <si>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</si>
  <si>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</si>
  <si>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</si>
  <si>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</si>
  <si>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</si>
  <si>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</si>
  <si>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</si>
  <si>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</si>
  <si>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</si>
  <si>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</si>
  <si>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</si>
  <si>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</si>
  <si>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</si>
  <si>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</si>
  <si>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</si>
  <si>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</si>
  <si>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</si>
  <si>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</si>
  <si>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</si>
  <si>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</si>
  <si>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</si>
  <si>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</si>
  <si>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</si>
  <si>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</si>
  <si>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</si>
  <si>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</si>
  <si>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</si>
  <si>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</si>
  <si>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</si>
  <si>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</si>
  <si>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</si>
  <si>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</si>
  <si>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</si>
  <si>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</si>
  <si>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</si>
  <si>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</si>
  <si>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</si>
  <si>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</si>
  <si>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</si>
  <si>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</si>
  <si>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</si>
  <si>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</si>
  <si>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</si>
  <si>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</si>
  <si>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</si>
  <si>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</si>
  <si>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</si>
  <si>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</si>
  <si>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</si>
  <si>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</si>
  <si>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</si>
  <si>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</si>
  <si>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</si>
  <si>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</si>
  <si>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</si>
  <si>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</si>
  <si>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</si>
  <si>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</si>
  <si>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</si>
  <si>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</si>
  <si>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</si>
  <si>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</si>
  <si>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</si>
  <si>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</si>
  <si>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</si>
  <si>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</si>
  <si>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</si>
  <si>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</si>
  <si>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</si>
  <si>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</si>
  <si>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</si>
  <si>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</si>
  <si>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</si>
  <si>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</si>
  <si>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</si>
  <si>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</si>
  <si>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</si>
  <si>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</si>
  <si>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</si>
  <si>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</si>
  <si>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</si>
  <si>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</si>
  <si>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</si>
  <si>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</si>
  <si>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</si>
  <si>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</si>
  <si>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</si>
  <si>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</si>
  <si>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</si>
  <si>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</si>
  <si>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</si>
  <si>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</si>
  <si>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</si>
  <si>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</si>
  <si>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</si>
  <si>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</si>
  <si>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</si>
  <si>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</si>
  <si>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</si>
  <si>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</si>
  <si>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</si>
  <si>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</si>
  <si>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</si>
  <si>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</si>
  <si>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</si>
  <si>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</si>
  <si>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</si>
  <si>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</si>
  <si>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</si>
  <si>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</si>
  <si>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</si>
  <si>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</si>
  <si>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</si>
  <si>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</si>
  <si>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</si>
  <si>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</si>
  <si>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</si>
  <si>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</si>
  <si>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</si>
  <si>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</si>
  <si>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</si>
  <si>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</si>
  <si>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</si>
  <si>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</si>
  <si>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</si>
  <si>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</si>
  <si>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</si>
  <si>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</si>
  <si>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</si>
  <si>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</si>
  <si>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</si>
  <si>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</si>
  <si>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</si>
  <si>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</si>
  <si>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</si>
  <si>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</si>
  <si>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</si>
  <si>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</si>
  <si>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</si>
  <si>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</si>
  <si>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</si>
  <si>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</si>
  <si>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</si>
  <si>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</si>
  <si>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</si>
  <si>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</si>
  <si>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</si>
  <si>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</si>
  <si>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</si>
  <si>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</si>
  <si>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</si>
  <si>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</si>
  <si>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</si>
  <si>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</si>
  <si>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</si>
  <si>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</si>
  <si>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</si>
  <si>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</si>
  <si>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</si>
  <si>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</si>
  <si>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</si>
  <si>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</si>
  <si>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</si>
  <si>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</si>
  <si>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</si>
  <si>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</si>
  <si>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</si>
  <si>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</si>
  <si>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</si>
  <si>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</si>
  <si>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</si>
  <si>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</si>
  <si>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</si>
  <si>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</si>
  <si>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</si>
  <si>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</si>
  <si>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</si>
  <si>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</si>
  <si>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</si>
  <si>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</si>
  <si>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</si>
  <si>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</si>
  <si>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</si>
  <si>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</si>
  <si>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</si>
  <si>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</si>
  <si>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</si>
  <si>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</si>
  <si>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</si>
  <si>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</si>
  <si>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</si>
  <si>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</si>
  <si>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</si>
  <si>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</si>
  <si>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</si>
  <si>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</si>
  <si>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</si>
  <si>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</si>
  <si>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</si>
  <si>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</si>
  <si>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</si>
  <si>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</si>
  <si>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</si>
  <si>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</si>
  <si>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</si>
  <si>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</si>
  <si>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</si>
  <si>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</si>
  <si>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</si>
  <si>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</si>
  <si>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</si>
  <si>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</si>
  <si>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</si>
  <si>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</si>
  <si>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</si>
  <si>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</si>
  <si>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</si>
  <si>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</si>
  <si>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</si>
  <si>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</si>
  <si>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</si>
  <si>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</si>
  <si>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</si>
  <si>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</si>
  <si>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</si>
  <si>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</si>
  <si>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</si>
  <si>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</si>
  <si>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</si>
  <si>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</si>
  <si>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</si>
  <si>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</si>
  <si>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</si>
  <si>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</si>
  <si>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</si>
  <si>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</si>
  <si>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</si>
  <si>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</si>
  <si>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</si>
  <si>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</si>
  <si>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</si>
  <si>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</si>
  <si>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</si>
  <si>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</si>
  <si>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</si>
  <si>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</si>
  <si>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</si>
  <si>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</si>
  <si>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</si>
  <si>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</si>
  <si>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</si>
  <si>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</si>
  <si>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</si>
  <si>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</si>
  <si>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</si>
  <si>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</si>
  <si>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</si>
  <si>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</si>
  <si>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</si>
  <si>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</si>
  <si>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</si>
  <si>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</si>
  <si>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</si>
  <si>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</si>
  <si>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</si>
  <si>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</si>
  <si>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</si>
  <si>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</si>
  <si>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</si>
  <si>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</si>
  <si>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</si>
  <si>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</si>
  <si>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</si>
  <si>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</si>
  <si>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</si>
  <si>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</si>
  <si>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</si>
  <si>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</si>
  <si>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</si>
  <si>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</si>
  <si>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</si>
  <si>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</si>
  <si>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</si>
  <si>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</si>
  <si>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</si>
  <si>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</si>
  <si>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</si>
  <si>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</si>
  <si>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</si>
  <si>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</si>
  <si>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</si>
  <si>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</si>
  <si>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</si>
  <si>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</si>
  <si>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</si>
  <si>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</si>
  <si>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</si>
  <si>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</si>
  <si>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</si>
  <si>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</si>
  <si>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</si>
  <si>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</si>
  <si>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</si>
  <si>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</si>
  <si>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</si>
  <si>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</si>
  <si>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</si>
  <si>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</si>
  <si>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</si>
  <si>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</si>
  <si>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</si>
  <si>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</si>
  <si>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</si>
  <si>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</si>
  <si>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</si>
  <si>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</si>
  <si>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</si>
  <si>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</si>
  <si>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</si>
  <si>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</si>
  <si>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</si>
  <si>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</si>
  <si>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</si>
  <si>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</si>
  <si>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</si>
  <si>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</si>
  <si>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</si>
  <si>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</si>
  <si>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</si>
  <si>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</si>
  <si>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</si>
  <si>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</si>
  <si>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</si>
  <si>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</si>
  <si>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</si>
  <si>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</si>
  <si>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</si>
  <si>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</si>
  <si>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</si>
  <si>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</si>
  <si>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</si>
  <si>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</si>
  <si>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</si>
  <si>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</si>
  <si>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</si>
  <si>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</si>
  <si>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</si>
  <si>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</si>
  <si>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</si>
  <si>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</si>
  <si>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</si>
  <si>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</si>
  <si>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</si>
  <si>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</si>
  <si>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</si>
  <si>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</si>
  <si>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</si>
  <si>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</si>
  <si>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</si>
  <si>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</si>
  <si>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</si>
  <si>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</si>
  <si>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</si>
  <si>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</si>
  <si>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</si>
  <si>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</si>
  <si>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</si>
  <si>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</si>
  <si>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</si>
  <si>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</si>
  <si>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</si>
  <si>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</si>
  <si>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</si>
  <si>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</si>
  <si>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</si>
  <si>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</si>
  <si>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</si>
  <si>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</si>
  <si>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</si>
  <si>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</si>
  <si>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</si>
  <si>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</si>
  <si>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</si>
  <si>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</si>
  <si>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</si>
  <si>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</si>
  <si>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</si>
  <si>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</si>
  <si>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</si>
  <si>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</si>
  <si>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</si>
  <si>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</si>
  <si>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</si>
  <si>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</si>
  <si>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</si>
  <si>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</si>
  <si>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</si>
  <si>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</si>
  <si>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</si>
  <si>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</si>
  <si>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</si>
  <si>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</si>
  <si>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</si>
  <si>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</si>
  <si>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</si>
  <si>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</si>
  <si>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</si>
  <si>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</si>
  <si>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</si>
  <si>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</si>
  <si>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</si>
  <si>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</si>
  <si>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</si>
  <si>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</si>
  <si>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</si>
  <si>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</si>
  <si>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</si>
  <si>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</si>
  <si>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</si>
  <si>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</si>
  <si>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</si>
  <si>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</si>
  <si>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</si>
  <si>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</si>
  <si>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</si>
  <si>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</si>
  <si>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</si>
  <si>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</si>
  <si>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</si>
  <si>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</si>
  <si>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</si>
  <si>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</si>
  <si>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</si>
  <si>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</si>
  <si>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</si>
  <si>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</si>
  <si>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</si>
  <si>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</si>
  <si>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</si>
  <si>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</si>
  <si>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</si>
  <si>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</si>
  <si>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</si>
  <si>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</si>
  <si>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</si>
  <si>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</si>
  <si>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</si>
  <si>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</si>
  <si>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</si>
  <si>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</si>
  <si>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</si>
  <si>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</si>
  <si>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</si>
  <si>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</si>
  <si>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</si>
  <si>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</si>
  <si>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</si>
  <si>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</si>
  <si>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</si>
  <si>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</si>
  <si>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</si>
  <si>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</si>
  <si>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</si>
  <si>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</si>
  <si>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</si>
  <si>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</si>
  <si>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</si>
  <si>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</si>
  <si>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</si>
  <si>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</si>
  <si>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</si>
  <si>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</si>
  <si>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</si>
  <si>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</si>
  <si>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</si>
  <si>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</si>
  <si>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</si>
  <si>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</si>
  <si>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</si>
  <si>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</si>
  <si>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</si>
  <si>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</si>
  <si>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</si>
  <si>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</si>
  <si>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</si>
  <si>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</si>
  <si>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</si>
  <si>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</si>
  <si>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</si>
  <si>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</si>
  <si>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</si>
  <si>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</si>
  <si>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</si>
  <si>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</si>
  <si>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</si>
  <si>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</si>
  <si>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</si>
  <si>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</si>
  <si>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</si>
  <si>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</si>
  <si>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</si>
  <si>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</si>
  <si>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</si>
  <si>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</si>
  <si>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</si>
  <si>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</si>
  <si>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</si>
  <si>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</si>
  <si>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</si>
  <si>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</si>
  <si>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</si>
  <si>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</si>
  <si>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</si>
  <si>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</si>
  <si>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</si>
  <si>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</si>
  <si>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</si>
  <si>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</si>
  <si>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</si>
  <si>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</si>
  <si>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</si>
  <si>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</si>
  <si>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</si>
  <si>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</si>
  <si>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</si>
  <si>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</si>
  <si>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</si>
  <si>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</si>
  <si>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</si>
  <si>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</si>
  <si>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</si>
  <si>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</si>
  <si>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</si>
  <si>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</si>
  <si>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</si>
  <si>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</si>
  <si>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</si>
  <si>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</si>
  <si>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</si>
  <si>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</si>
  <si>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</si>
  <si>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</si>
  <si>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</si>
  <si>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</si>
  <si>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</si>
  <si>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</si>
  <si>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</si>
  <si>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</si>
  <si>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</si>
  <si>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</si>
  <si>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</si>
  <si>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</si>
  <si>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</si>
  <si>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</si>
  <si>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</si>
  <si>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</si>
  <si>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</si>
  <si>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</si>
  <si>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</si>
  <si>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</si>
  <si>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</si>
  <si>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</si>
  <si>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</si>
  <si>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</si>
  <si>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</si>
  <si>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</si>
  <si>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</si>
  <si>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</si>
  <si>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</si>
  <si>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</si>
  <si>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</si>
  <si>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</si>
  <si>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</si>
  <si>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</si>
  <si>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</si>
  <si>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</si>
  <si>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</si>
  <si>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</si>
  <si>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</si>
  <si>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</si>
  <si>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</si>
  <si>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</si>
  <si>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</si>
  <si>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</si>
  <si>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</si>
  <si>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</si>
  <si>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</si>
  <si>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</si>
  <si>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</si>
  <si>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</si>
  <si>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</si>
  <si>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</si>
  <si>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</si>
  <si>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</si>
  <si>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</si>
  <si>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</si>
  <si>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</si>
  <si>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</si>
  <si>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</si>
  <si>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</si>
  <si>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</si>
  <si>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</si>
  <si>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</si>
  <si>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</si>
  <si>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</si>
  <si>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</si>
  <si>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</si>
  <si>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</si>
  <si>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</si>
  <si>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</si>
  <si>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</si>
  <si>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</si>
  <si>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</si>
  <si>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</si>
  <si>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</si>
  <si>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</si>
  <si>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</si>
  <si>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</si>
  <si>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</si>
  <si>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</si>
  <si>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</si>
  <si>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</si>
  <si>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</si>
  <si>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</si>
  <si>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</si>
  <si>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</si>
  <si>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</si>
  <si>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</si>
  <si>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</si>
  <si>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</si>
  <si>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</si>
  <si>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</si>
  <si>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</si>
  <si>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</si>
  <si>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</si>
  <si>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</si>
  <si>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</si>
  <si>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</si>
  <si>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</si>
  <si>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</si>
  <si>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</si>
  <si>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</si>
  <si>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</si>
  <si>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</si>
  <si>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</si>
  <si>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</si>
  <si>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</si>
  <si>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</si>
  <si>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</si>
  <si>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</si>
  <si>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</si>
  <si>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</si>
  <si>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</si>
  <si>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</si>
  <si>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</si>
  <si>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</si>
  <si>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</si>
  <si>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</si>
  <si>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</si>
  <si>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</si>
  <si>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</si>
  <si>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</si>
  <si>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</si>
  <si>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</si>
  <si>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</si>
  <si>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</si>
  <si>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</si>
  <si>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</si>
  <si>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</si>
  <si>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</si>
  <si>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</si>
  <si>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</si>
  <si>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</si>
  <si>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</si>
  <si>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</si>
  <si>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</si>
  <si>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</si>
  <si>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</si>
  <si>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</si>
  <si>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</si>
  <si>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</si>
  <si>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</si>
  <si>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</si>
  <si>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</si>
  <si>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</si>
  <si>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</si>
  <si>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</si>
  <si>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</si>
  <si>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</si>
  <si>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</si>
  <si>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</si>
  <si>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</si>
  <si>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</si>
  <si>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</si>
  <si>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</si>
  <si>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</si>
  <si>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</si>
  <si>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</si>
  <si>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</si>
  <si>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</si>
  <si>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</si>
  <si>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</si>
  <si>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</si>
  <si>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</si>
  <si>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</si>
  <si>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</si>
  <si>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</si>
  <si>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</si>
  <si>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</si>
  <si>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</si>
  <si>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</si>
  <si>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</si>
  <si>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</si>
  <si>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</si>
  <si>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</si>
  <si>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</si>
  <si>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</si>
  <si>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</si>
  <si>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</si>
  <si>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</si>
  <si>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</si>
  <si>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</si>
  <si>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</si>
  <si>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</si>
  <si>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</si>
  <si>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</si>
  <si>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</si>
  <si>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</si>
  <si>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</si>
  <si>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</si>
  <si>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</si>
  <si>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</si>
  <si>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</si>
  <si>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</si>
  <si>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</si>
  <si>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</si>
  <si>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</si>
  <si>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</si>
  <si>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</si>
  <si>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</si>
  <si>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</si>
  <si>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</si>
  <si>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</si>
  <si>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</si>
  <si>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</si>
  <si>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</si>
  <si>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</si>
  <si>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</si>
  <si>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</si>
  <si>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</si>
  <si>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</si>
  <si>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</si>
  <si>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</si>
  <si>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</si>
  <si>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</si>
  <si>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</si>
  <si>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</si>
  <si>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</si>
  <si>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</si>
  <si>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</si>
  <si>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</si>
  <si>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</si>
  <si>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</si>
  <si>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</si>
  <si>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</si>
  <si>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</si>
  <si>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</si>
  <si>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</si>
  <si>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</si>
  <si>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</si>
  <si>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</si>
  <si>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</si>
  <si>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</si>
  <si>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</si>
  <si>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</si>
  <si>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</si>
  <si>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</si>
  <si>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</si>
  <si>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</si>
  <si>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</si>
  <si>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</si>
  <si>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</si>
  <si>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</si>
  <si>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</si>
  <si>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</si>
  <si>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</si>
  <si>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</si>
  <si>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</si>
  <si>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</si>
  <si>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</si>
  <si>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</si>
  <si>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</si>
  <si>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</si>
  <si>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</si>
  <si>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</si>
  <si>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</si>
  <si>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</si>
  <si>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</si>
  <si>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</si>
  <si>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</si>
  <si>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</si>
  <si>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</si>
  <si>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</si>
  <si>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</si>
  <si>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</si>
  <si>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</si>
  <si>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</si>
  <si>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</si>
  <si>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</si>
  <si>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</si>
  <si>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</si>
  <si>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</si>
  <si>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</si>
  <si>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</si>
  <si>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</si>
  <si>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</si>
  <si>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</si>
  <si>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</si>
  <si>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</si>
  <si>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</si>
  <si>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</si>
  <si>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</si>
  <si>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</si>
  <si>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</si>
  <si>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</si>
  <si>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</si>
  <si>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</si>
  <si>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</si>
  <si>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</si>
  <si>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</si>
  <si>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</si>
  <si>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</si>
  <si>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</si>
  <si>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</si>
  <si>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</si>
  <si>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</si>
  <si>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</si>
  <si>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</si>
  <si>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</si>
  <si>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</si>
  <si>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</si>
  <si>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</si>
  <si>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</si>
  <si>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</si>
  <si>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</si>
  <si>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</si>
  <si>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</si>
  <si>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</si>
  <si>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</si>
  <si>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</si>
  <si>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</si>
  <si>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</si>
  <si>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</si>
  <si>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</si>
  <si>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</si>
  <si>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</si>
  <si>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</si>
  <si>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</si>
  <si>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</si>
  <si>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</si>
  <si>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</si>
  <si>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</si>
  <si>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</si>
  <si>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</si>
  <si>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</si>
  <si>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</si>
  <si>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</si>
  <si>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</si>
  <si>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</si>
  <si>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</si>
  <si>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</si>
  <si>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</si>
  <si>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</si>
  <si>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</si>
  <si>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</si>
  <si>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</si>
  <si>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</si>
  <si>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</si>
  <si>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</si>
  <si>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</si>
  <si>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</si>
  <si>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</si>
  <si>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</si>
  <si>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</si>
  <si>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</si>
  <si>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</si>
  <si>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</si>
  <si>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</si>
  <si>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</si>
  <si>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</si>
  <si>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</si>
  <si>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</si>
  <si>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</si>
  <si>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</si>
  <si>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</si>
  <si>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</si>
  <si>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</si>
  <si>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</si>
  <si>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</si>
  <si>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</si>
  <si>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</si>
  <si>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</si>
  <si>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</si>
  <si>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</si>
  <si>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</si>
  <si>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</si>
  <si>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</si>
  <si>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</si>
  <si>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</si>
  <si>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</si>
  <si>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</si>
  <si>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</si>
  <si>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</si>
  <si>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</si>
  <si>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</si>
  <si>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</si>
  <si>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</si>
  <si>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</si>
  <si>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</si>
  <si>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</si>
  <si>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</si>
  <si>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</si>
  <si>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</si>
  <si>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</si>
  <si>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</si>
  <si>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</si>
  <si>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</si>
  <si>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</si>
  <si>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</si>
  <si>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</si>
  <si>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</si>
  <si>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</si>
  <si>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</si>
  <si>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</si>
  <si>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</si>
  <si>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</si>
  <si>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</si>
  <si>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</si>
  <si>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</si>
  <si>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</si>
  <si>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</si>
  <si>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</si>
  <si>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</si>
  <si>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</si>
  <si>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</si>
  <si>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</si>
  <si>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</si>
  <si>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</si>
  <si>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</si>
  <si>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</si>
  <si>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</si>
  <si>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</si>
  <si>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</si>
  <si>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</si>
  <si>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</si>
  <si>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</si>
  <si>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</si>
  <si>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</si>
  <si>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</si>
  <si>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</si>
  <si>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</si>
  <si>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</si>
  <si>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</si>
  <si>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</si>
  <si>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</si>
  <si>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</si>
  <si>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</si>
  <si>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</si>
  <si>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</si>
  <si>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</si>
  <si>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</si>
  <si>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</si>
  <si>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</si>
  <si>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</si>
  <si>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</si>
  <si>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</si>
  <si>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</si>
  <si>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</si>
  <si>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</si>
  <si>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</si>
  <si>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</si>
  <si>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</si>
  <si>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</si>
  <si>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</si>
  <si>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</si>
  <si>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</si>
  <si>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</si>
  <si>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</si>
  <si>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</si>
  <si>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</si>
  <si>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</si>
  <si>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</si>
  <si>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</si>
  <si>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</si>
  <si>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</si>
  <si>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</si>
  <si>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</si>
  <si>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</si>
  <si>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</si>
  <si>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</si>
  <si>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</si>
  <si>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</si>
  <si>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</si>
  <si>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</si>
  <si>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</si>
  <si>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</si>
  <si>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</si>
  <si>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</si>
  <si>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</si>
  <si>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</si>
  <si>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</si>
  <si>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</si>
  <si>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</si>
  <si>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</si>
  <si>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</si>
  <si>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</si>
  <si>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</si>
  <si>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</si>
  <si>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</si>
  <si>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</si>
  <si>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</si>
  <si>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</si>
  <si>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</si>
  <si>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</si>
  <si>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</si>
  <si>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</si>
  <si>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</si>
  <si>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</si>
  <si>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</si>
  <si>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</si>
  <si>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</si>
  <si>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</si>
  <si>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</si>
  <si>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</si>
  <si>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</si>
  <si>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</si>
  <si>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</si>
  <si>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</si>
  <si>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</si>
  <si>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</si>
  <si>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</si>
  <si>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</si>
  <si>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</si>
  <si>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</si>
  <si>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</si>
  <si>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</si>
  <si>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</si>
  <si>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</si>
  <si>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</si>
  <si>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</si>
  <si>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</si>
  <si>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</si>
  <si>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</si>
  <si>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</si>
  <si>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</si>
  <si>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</si>
  <si>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</si>
  <si>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</si>
  <si>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</si>
  <si>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</si>
  <si>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</si>
  <si>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</si>
  <si>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</si>
  <si>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</si>
  <si>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</si>
  <si>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</si>
  <si>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</si>
  <si>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</si>
  <si>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</si>
  <si>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</si>
  <si>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</si>
  <si>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</si>
  <si>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</si>
  <si>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</si>
  <si>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</si>
  <si>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</si>
  <si>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</si>
  <si>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</si>
  <si>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</si>
  <si>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</si>
  <si>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</si>
  <si>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</si>
  <si>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</si>
  <si>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</si>
  <si>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</si>
  <si>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</si>
  <si>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</si>
  <si>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</si>
  <si>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</si>
  <si>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</si>
  <si>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</si>
  <si>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</si>
  <si>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</si>
  <si>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</si>
  <si>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</si>
  <si>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</si>
  <si>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</si>
  <si>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</si>
  <si>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</si>
  <si>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</si>
  <si>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</si>
  <si>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</si>
  <si>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</si>
  <si>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</si>
  <si>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</si>
  <si>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</si>
  <si>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</si>
  <si>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</si>
  <si>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</si>
  <si>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</si>
  <si>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</si>
  <si>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</si>
  <si>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</si>
  <si>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</si>
  <si>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</si>
  <si>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</si>
  <si>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</si>
  <si>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</si>
  <si>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</si>
  <si>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</si>
  <si>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</si>
  <si>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</si>
  <si>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</si>
  <si>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</si>
  <si>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</si>
  <si>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</si>
  <si>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</si>
  <si>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</si>
  <si>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</si>
  <si>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</si>
  <si>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</si>
  <si>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</si>
  <si>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</si>
  <si>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</si>
  <si>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</si>
  <si>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</si>
  <si>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</si>
  <si>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</si>
  <si>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</si>
  <si>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</si>
  <si>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</si>
  <si>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</si>
  <si>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</si>
  <si>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</si>
  <si>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</si>
  <si>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</si>
  <si>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</si>
  <si>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</si>
  <si>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</si>
  <si>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</si>
  <si>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</si>
  <si>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</si>
  <si>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</si>
  <si>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</si>
  <si>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</si>
  <si>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</si>
  <si>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</si>
  <si>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</si>
  <si>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</si>
  <si>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</si>
  <si>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</si>
  <si>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</si>
  <si>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</si>
  <si>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</si>
  <si>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</si>
  <si>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</si>
  <si>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</si>
  <si>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</si>
  <si>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</si>
  <si>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</si>
  <si>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</si>
  <si>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</si>
  <si>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</si>
  <si>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</si>
  <si>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</si>
  <si>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</si>
  <si>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</si>
  <si>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</si>
  <si>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</si>
  <si>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</si>
  <si>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</si>
  <si>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</si>
  <si>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</si>
  <si>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</si>
  <si>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</si>
  <si>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</si>
  <si>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</si>
  <si>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</si>
  <si>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</si>
  <si>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</si>
  <si>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</si>
  <si>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</si>
  <si>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</si>
  <si>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</si>
  <si>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</si>
  <si>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</si>
  <si>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</si>
  <si>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</si>
  <si>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</si>
  <si>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</si>
  <si>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</si>
  <si>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</si>
  <si>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</si>
  <si>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</si>
  <si>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</si>
  <si>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</si>
  <si>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</si>
  <si>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</si>
  <si>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</si>
  <si>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</si>
  <si>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</si>
  <si>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</si>
  <si>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</si>
  <si>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</si>
  <si>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</si>
  <si>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</si>
  <si>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</si>
  <si>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</si>
  <si>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</si>
  <si>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</si>
  <si>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</si>
  <si>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</si>
  <si>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</si>
  <si>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</si>
  <si>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</si>
  <si>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</si>
  <si>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</si>
  <si>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</si>
  <si>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</si>
  <si>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</si>
  <si>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</si>
  <si>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</si>
  <si>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</si>
  <si>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</si>
  <si>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</si>
  <si>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</si>
  <si>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</si>
  <si>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</si>
  <si>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</si>
  <si>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</si>
  <si>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</si>
  <si>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</si>
  <si>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</si>
  <si>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</si>
  <si>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</si>
  <si>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</si>
  <si>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</si>
  <si>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</si>
  <si>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</si>
  <si>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</si>
  <si>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</si>
  <si>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</si>
  <si>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</si>
  <si>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</si>
  <si>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</si>
  <si>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</si>
  <si>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</si>
  <si>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</si>
  <si>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</si>
  <si>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</si>
  <si>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</si>
  <si>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</si>
  <si>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</si>
  <si>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</si>
  <si>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</si>
  <si>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</si>
  <si>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</si>
  <si>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</si>
  <si>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</si>
  <si>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</si>
  <si>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</si>
  <si>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</si>
  <si>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</si>
  <si>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</si>
  <si>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</si>
  <si>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</si>
  <si>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</si>
  <si>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</si>
  <si>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</si>
  <si>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</si>
  <si>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</si>
  <si>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</si>
  <si>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</si>
  <si>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</si>
  <si>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</si>
  <si>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</si>
  <si>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</si>
  <si>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</si>
  <si>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</si>
  <si>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</si>
  <si>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</si>
  <si>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</si>
  <si>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</si>
  <si>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</si>
  <si>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</si>
  <si>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</si>
  <si>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</si>
  <si>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</si>
  <si>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</si>
  <si>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</si>
  <si>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</si>
  <si>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</si>
  <si>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</si>
  <si>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</si>
  <si>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</si>
  <si>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</si>
  <si>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</si>
  <si>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</si>
  <si>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</si>
  <si>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</si>
  <si>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</si>
  <si>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</si>
  <si>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</si>
  <si>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</si>
  <si>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</si>
  <si>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</si>
  <si>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</si>
  <si>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</si>
  <si>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</si>
  <si>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</si>
  <si>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</si>
  <si>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</si>
  <si>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</si>
  <si>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</si>
  <si>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</si>
  <si>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</si>
  <si>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</si>
  <si>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</si>
  <si>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</si>
  <si>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</si>
  <si>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</si>
  <si>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</si>
  <si>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</si>
  <si>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</si>
  <si>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</si>
  <si>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</si>
  <si>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</si>
  <si>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</si>
  <si>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</si>
  <si>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</si>
  <si>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</si>
  <si>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</si>
  <si>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</si>
  <si>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</si>
  <si>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</si>
  <si>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</si>
  <si>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</si>
  <si>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</si>
  <si>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</si>
  <si>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</si>
  <si>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</si>
  <si>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</si>
  <si>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</si>
  <si>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</si>
  <si>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</si>
  <si>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</si>
  <si>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</si>
  <si>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</si>
  <si>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</si>
  <si>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</si>
  <si>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</si>
  <si>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</si>
  <si>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</si>
  <si>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</si>
  <si>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</si>
  <si>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</si>
  <si>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</si>
  <si>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</si>
  <si>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</si>
  <si>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</si>
  <si>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</si>
  <si>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</si>
  <si>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</si>
  <si>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</si>
  <si>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</si>
  <si>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</si>
  <si>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</si>
  <si>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</si>
  <si>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</si>
  <si>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</si>
  <si>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</si>
  <si>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</si>
  <si>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</si>
  <si>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</si>
  <si>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</si>
  <si>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</si>
  <si>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</si>
  <si>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</si>
  <si>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</si>
  <si>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</si>
  <si>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</si>
  <si>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</si>
  <si>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</si>
  <si>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</si>
  <si>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</si>
  <si>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</si>
  <si>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</si>
  <si>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</si>
  <si>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</si>
  <si>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</si>
  <si>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</si>
  <si>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</si>
  <si>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</si>
  <si>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</si>
  <si>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</si>
  <si>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</si>
  <si>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</si>
  <si>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</si>
  <si>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</si>
  <si>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</si>
  <si>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</si>
  <si>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</si>
  <si>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</si>
  <si>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</si>
  <si>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</si>
  <si>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</si>
  <si>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</si>
  <si>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</si>
  <si>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</si>
  <si>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</si>
  <si>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</si>
  <si>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</si>
  <si>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</si>
  <si>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</si>
  <si>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</si>
  <si>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</si>
  <si>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</si>
  <si>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</si>
  <si>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</si>
  <si>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</si>
  <si>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</si>
  <si>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</si>
  <si>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</si>
  <si>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</si>
  <si>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</si>
  <si>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</si>
  <si>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</si>
  <si>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</si>
  <si>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</si>
  <si>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</si>
  <si>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</si>
  <si>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</si>
  <si>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</si>
  <si>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</si>
  <si>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</si>
  <si>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</si>
  <si>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</si>
  <si>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</si>
  <si>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</si>
  <si>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</si>
  <si>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</si>
  <si>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</si>
  <si>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</si>
  <si>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</si>
  <si>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</si>
  <si>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</si>
  <si>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</si>
  <si>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</si>
  <si>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</si>
  <si>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</si>
  <si>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</si>
  <si>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</si>
  <si>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</si>
  <si>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</si>
  <si>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</si>
  <si>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</si>
  <si>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</si>
  <si>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</si>
  <si>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</si>
  <si>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</si>
  <si>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</si>
  <si>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</si>
  <si>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</si>
  <si>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</si>
  <si>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</si>
  <si>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</si>
  <si>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</si>
  <si>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</si>
  <si>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</si>
  <si>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</si>
  <si>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</si>
  <si>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</si>
  <si>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</si>
  <si>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</si>
  <si>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</si>
  <si>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</si>
  <si>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</si>
  <si>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</si>
  <si>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</si>
  <si>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</si>
  <si>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</si>
  <si>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</si>
  <si>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</si>
  <si>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</si>
  <si>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</si>
  <si>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</si>
  <si>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</si>
  <si>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</si>
  <si>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</si>
  <si>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</si>
  <si>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</si>
  <si>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</si>
  <si>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</si>
  <si>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</si>
  <si>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</si>
  <si>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</si>
  <si>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</si>
  <si>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</si>
  <si>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</si>
  <si>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</si>
  <si>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</si>
  <si>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</si>
  <si>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</si>
  <si>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</si>
  <si>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</si>
  <si>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</si>
  <si>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</si>
  <si>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</si>
  <si>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</si>
  <si>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</si>
  <si>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</si>
  <si>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</si>
  <si>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</si>
  <si>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</si>
  <si>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</si>
  <si>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</si>
  <si>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</si>
  <si>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</si>
  <si>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</si>
  <si>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</si>
  <si>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</si>
  <si>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</si>
  <si>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</si>
  <si>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</si>
  <si>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</si>
  <si>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</si>
  <si>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</si>
  <si>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</si>
  <si>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</si>
  <si>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</si>
  <si>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</si>
  <si>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</si>
  <si>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</si>
  <si>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</si>
  <si>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</si>
  <si>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</si>
  <si>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</si>
  <si>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</si>
  <si>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</si>
  <si>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</si>
  <si>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</si>
  <si>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</si>
  <si>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</si>
  <si>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</si>
  <si>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</si>
  <si>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</si>
  <si>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</si>
  <si>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</si>
  <si>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</si>
  <si>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</si>
  <si>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</si>
  <si>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</si>
  <si>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</si>
  <si>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</si>
  <si>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</si>
  <si>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</si>
  <si>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</si>
  <si>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</si>
  <si>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</si>
  <si>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</si>
  <si>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</si>
  <si>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</si>
  <si>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</si>
  <si>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</si>
  <si>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</si>
  <si>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</si>
  <si>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</si>
  <si>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</si>
  <si>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</si>
  <si>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</si>
  <si>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</si>
  <si>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</si>
  <si>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</si>
  <si>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</si>
  <si>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</si>
  <si>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</si>
  <si>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</si>
  <si>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</si>
  <si>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</si>
  <si>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</si>
  <si>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</si>
  <si>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</si>
  <si>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</si>
  <si>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</si>
  <si>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</si>
  <si>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</si>
  <si>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</si>
  <si>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</si>
  <si>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</si>
  <si>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</si>
  <si>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</si>
  <si>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</si>
  <si>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</si>
  <si>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</si>
  <si>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</si>
  <si>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</si>
  <si>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</si>
  <si>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</si>
  <si>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</si>
  <si>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</si>
  <si>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</si>
  <si>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</si>
  <si>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</si>
  <si>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</si>
  <si>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</si>
  <si>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</si>
  <si>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</si>
  <si>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</si>
  <si>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</si>
  <si>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</si>
  <si>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</si>
  <si>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</si>
  <si>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</si>
  <si>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</si>
  <si>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</si>
  <si>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</si>
  <si>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</si>
  <si>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</si>
  <si>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</si>
  <si>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</si>
  <si>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</si>
  <si>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</si>
  <si>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</si>
  <si>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</si>
  <si>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</si>
  <si>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</si>
  <si>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</si>
  <si>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</si>
  <si>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</si>
  <si>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</si>
  <si>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</si>
  <si>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</si>
  <si>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</si>
  <si>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</si>
  <si>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</si>
  <si>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</si>
  <si>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</si>
  <si>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</si>
  <si>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</si>
  <si>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</si>
  <si>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</si>
  <si>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</si>
  <si>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</si>
  <si>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</si>
  <si>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</si>
  <si>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</si>
  <si>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</si>
  <si>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</si>
  <si>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</si>
  <si>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</si>
  <si>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</si>
  <si>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</si>
  <si>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</si>
  <si>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</si>
  <si>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</si>
  <si>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</si>
  <si>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</si>
  <si>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</si>
  <si>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</si>
  <si>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</si>
  <si>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</si>
  <si>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</si>
  <si>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</si>
  <si>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</si>
  <si>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</si>
  <si>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</si>
  <si>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</si>
  <si>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</si>
  <si>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</si>
  <si>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</si>
  <si>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</si>
  <si>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</si>
  <si>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</si>
  <si>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</si>
  <si>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</si>
  <si>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</si>
  <si>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</si>
  <si>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</si>
  <si>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</si>
  <si>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</si>
  <si>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</si>
  <si>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</si>
  <si>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</si>
  <si>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</si>
  <si>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</si>
  <si>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</si>
  <si>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</si>
  <si>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</si>
  <si>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</si>
  <si>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</si>
  <si>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</si>
  <si>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</si>
  <si>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</si>
  <si>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</si>
  <si>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</si>
  <si>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</si>
  <si>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</si>
  <si>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</si>
  <si>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</si>
  <si>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</si>
  <si>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</si>
  <si>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</si>
  <si>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</si>
  <si>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</si>
  <si>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</si>
  <si>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</si>
  <si>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</si>
  <si>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</si>
  <si>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</si>
  <si>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</si>
  <si>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</si>
  <si>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</si>
  <si>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</si>
  <si>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</si>
  <si>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</si>
  <si>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</si>
  <si>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</si>
  <si>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</si>
  <si>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</si>
  <si>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</si>
  <si>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</si>
  <si>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</si>
  <si>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</si>
  <si>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</si>
  <si>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</si>
  <si>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</si>
  <si>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</si>
  <si>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</si>
  <si>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</si>
  <si>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</si>
  <si>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</si>
  <si>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</si>
  <si>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</si>
  <si>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</si>
  <si>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</si>
  <si>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</si>
  <si>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</si>
  <si>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</si>
  <si>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</si>
  <si>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</si>
  <si>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</si>
  <si>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</si>
  <si>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</si>
  <si>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</si>
  <si>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</si>
  <si>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</si>
  <si>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</si>
  <si>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</si>
  <si>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</si>
  <si>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</si>
  <si>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</si>
  <si>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</si>
  <si>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</si>
  <si>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</si>
  <si>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</si>
  <si>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</si>
  <si>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</si>
  <si>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</si>
  <si>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</si>
  <si>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</si>
  <si>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</si>
  <si>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</si>
  <si>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</si>
  <si>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</si>
  <si>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</si>
  <si>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</si>
  <si>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</si>
  <si>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</si>
  <si>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</si>
  <si>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</si>
  <si>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</si>
  <si>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</si>
  <si>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</si>
  <si>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</si>
  <si>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</si>
  <si>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</si>
  <si>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</si>
  <si>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</si>
  <si>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</si>
  <si>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</si>
  <si>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</si>
  <si>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</si>
  <si>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</si>
  <si>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</si>
  <si>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</si>
  <si>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</si>
  <si>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</si>
  <si>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</si>
  <si>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</si>
  <si>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</si>
  <si>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</si>
  <si>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</si>
  <si>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</si>
  <si>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</si>
  <si>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</si>
  <si>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</si>
  <si>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</si>
  <si>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</si>
  <si>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</si>
  <si>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</si>
  <si>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</si>
  <si>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</si>
  <si>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</si>
  <si>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</si>
  <si>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</si>
  <si>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</si>
  <si>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</si>
  <si>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</si>
  <si>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</si>
  <si>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</si>
  <si>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</si>
  <si>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</si>
  <si>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</si>
  <si>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</si>
  <si>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</si>
  <si>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</si>
  <si>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</si>
  <si>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</si>
  <si>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</si>
  <si>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</si>
  <si>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</si>
  <si>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</si>
  <si>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</si>
  <si>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</si>
  <si>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</si>
  <si>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</si>
  <si>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</si>
  <si>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</si>
  <si>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</si>
  <si>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</si>
  <si>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</si>
  <si>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</si>
  <si>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</si>
  <si>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</si>
  <si>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</si>
  <si>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</si>
  <si>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</si>
  <si>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</si>
  <si>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</si>
  <si>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</si>
  <si>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</si>
  <si>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</si>
  <si>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</si>
  <si>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</si>
  <si>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</si>
  <si>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</si>
  <si>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</si>
  <si>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</si>
  <si>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</si>
  <si>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</si>
  <si>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</si>
  <si>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</si>
  <si>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</si>
  <si>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</si>
  <si>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</si>
  <si>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</si>
  <si>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</si>
  <si>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</si>
  <si>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</si>
  <si>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</si>
  <si>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</si>
  <si>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</si>
  <si>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</si>
  <si>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</si>
  <si>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</si>
  <si>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</si>
  <si>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</si>
  <si>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</si>
  <si>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</si>
  <si>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</si>
  <si>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</si>
  <si>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</si>
  <si>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</si>
  <si>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</si>
  <si>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</si>
  <si>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</si>
  <si>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</si>
  <si>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</si>
  <si>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</si>
  <si>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</si>
  <si>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</si>
  <si>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</si>
  <si>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</si>
  <si>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</si>
  <si>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</si>
  <si>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</si>
  <si>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</si>
  <si>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</si>
  <si>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</si>
  <si>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</si>
  <si>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</si>
  <si>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</si>
  <si>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</si>
  <si>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</si>
  <si>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</si>
  <si>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</si>
  <si>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</si>
  <si>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</si>
  <si>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</si>
  <si>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</si>
  <si>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</si>
  <si>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</si>
  <si>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</si>
  <si>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</si>
  <si>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</si>
  <si>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</si>
  <si>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</si>
  <si>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</si>
  <si>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</si>
  <si>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</si>
  <si>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</si>
  <si>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</si>
  <si>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</si>
  <si>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</si>
  <si>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</si>
  <si>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</si>
  <si>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</si>
  <si>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</si>
  <si>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</si>
  <si>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</si>
  <si>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</si>
  <si>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</si>
  <si>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</si>
  <si>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</si>
  <si>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</si>
  <si>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</si>
  <si>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</si>
  <si>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</si>
  <si>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</si>
  <si>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</si>
  <si>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</si>
  <si>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</si>
  <si>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</si>
  <si>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</si>
  <si>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</si>
  <si>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</si>
  <si>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</si>
  <si>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</si>
  <si>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</si>
  <si>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</si>
  <si>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</si>
  <si>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</si>
  <si>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</si>
  <si>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</si>
  <si>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</si>
  <si>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</si>
  <si>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</si>
  <si>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</si>
  <si>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</si>
  <si>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</si>
  <si>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</si>
  <si>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</si>
  <si>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</si>
  <si>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</si>
  <si>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</si>
  <si>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</si>
  <si>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</si>
  <si>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</si>
  <si>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</si>
  <si>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</si>
  <si>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</si>
  <si>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</si>
  <si>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</si>
  <si>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</si>
  <si>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</si>
  <si>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</si>
  <si>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</si>
  <si>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</si>
  <si>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</si>
  <si>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</si>
  <si>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</si>
  <si>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</si>
  <si>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</si>
  <si>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</si>
  <si>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</si>
  <si>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</si>
  <si>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</si>
  <si>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</si>
  <si>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</si>
  <si>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</si>
  <si>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</si>
  <si>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</si>
  <si>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</si>
  <si>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</si>
  <si>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</si>
  <si>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</si>
  <si>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</si>
  <si>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</si>
  <si>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</si>
  <si>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</si>
  <si>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</si>
  <si>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</si>
  <si>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</si>
  <si>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</si>
  <si>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</si>
  <si>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</si>
  <si>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</si>
  <si>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</si>
  <si>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</si>
  <si>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</si>
  <si>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</si>
  <si>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</si>
  <si>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</si>
  <si>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</si>
  <si>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</si>
  <si>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</si>
  <si>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</si>
  <si>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</si>
  <si>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</si>
  <si>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</si>
  <si>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</si>
  <si>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</si>
  <si>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</si>
  <si>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</si>
  <si>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</si>
  <si>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</si>
  <si>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</si>
  <si>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</si>
  <si>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</si>
  <si>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</si>
  <si>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</si>
  <si>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</si>
  <si>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</si>
  <si>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</si>
  <si>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</si>
  <si>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</si>
  <si>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</si>
  <si>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</si>
  <si>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</si>
  <si>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</si>
  <si>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</si>
  <si>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</si>
  <si>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</si>
  <si>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</si>
  <si>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</si>
  <si>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</si>
  <si>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</si>
  <si>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</si>
  <si>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</si>
  <si>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</si>
  <si>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</si>
  <si>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</si>
  <si>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</si>
  <si>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</si>
  <si>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</si>
  <si>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</si>
  <si>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</si>
  <si>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</si>
  <si>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</si>
  <si>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</si>
  <si>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</si>
  <si>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</si>
  <si>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</si>
  <si>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</si>
  <si>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</si>
  <si>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</si>
  <si>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</si>
  <si>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</si>
  <si>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</si>
  <si>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</si>
  <si>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</si>
  <si>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</si>
  <si>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</si>
  <si>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</si>
  <si>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</si>
  <si>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</si>
  <si>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</si>
  <si>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</si>
  <si>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</si>
  <si>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</si>
  <si>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</si>
  <si>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</si>
  <si>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</si>
  <si>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</si>
  <si>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</si>
  <si>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</si>
  <si>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</si>
  <si>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</si>
  <si>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</si>
  <si>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</si>
  <si>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</si>
  <si>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</si>
  <si>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</si>
  <si>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</si>
  <si>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</si>
  <si>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</si>
  <si>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</si>
  <si>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</si>
  <si>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</si>
  <si>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</si>
  <si>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</si>
  <si>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</si>
  <si>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</si>
  <si>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</si>
  <si>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</si>
  <si>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</si>
  <si>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</si>
  <si>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</si>
  <si>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</si>
  <si>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</si>
  <si>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</si>
  <si>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</si>
  <si>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</si>
  <si>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</si>
  <si>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</si>
  <si>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</si>
  <si>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</si>
  <si>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</si>
  <si>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</si>
  <si>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</si>
  <si>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</si>
  <si>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</si>
  <si>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</si>
  <si>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</si>
  <si>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</si>
  <si>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</si>
  <si>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</si>
  <si>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</si>
  <si>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</si>
  <si>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</si>
  <si>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</si>
  <si>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</si>
  <si>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</si>
  <si>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</si>
  <si>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</si>
  <si>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</si>
  <si>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</si>
  <si>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</si>
  <si>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</si>
  <si>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</si>
  <si>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</si>
  <si>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</si>
  <si>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</si>
  <si>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</si>
  <si>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</si>
  <si>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</si>
  <si>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</si>
  <si>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</si>
  <si>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</si>
  <si>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</si>
  <si>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</si>
  <si>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</si>
  <si>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</si>
  <si>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</si>
  <si>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</si>
  <si>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</si>
  <si>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</si>
  <si>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</si>
  <si>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</si>
  <si>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</si>
  <si>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</si>
  <si>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</si>
  <si>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</si>
  <si>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</si>
  <si>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</si>
  <si>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</si>
  <si>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</si>
  <si>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</si>
  <si>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</si>
  <si>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</si>
  <si>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</si>
  <si>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</si>
  <si>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</si>
  <si>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</si>
  <si>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</si>
  <si>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</si>
  <si>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</si>
  <si>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</si>
  <si>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</si>
  <si>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</si>
  <si>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</si>
  <si>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</si>
  <si>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</si>
  <si>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</si>
  <si>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</si>
  <si>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</si>
  <si>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</si>
  <si>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</si>
  <si>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</si>
  <si>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</si>
  <si>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</si>
  <si>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</si>
  <si>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</si>
  <si>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</si>
  <si>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</si>
  <si>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</si>
  <si>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</si>
  <si>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</si>
  <si>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</si>
  <si>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</si>
  <si>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</si>
  <si>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</si>
  <si>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</si>
  <si>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</si>
  <si>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</si>
  <si>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</si>
  <si>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</si>
  <si>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</si>
  <si>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</si>
  <si>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</si>
  <si>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</si>
  <si>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</si>
  <si>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</si>
  <si>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</si>
  <si>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</si>
  <si>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</si>
  <si>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</si>
  <si>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</si>
  <si>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</si>
  <si>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</si>
  <si>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</si>
  <si>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</si>
  <si>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</si>
  <si>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</si>
  <si>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</si>
  <si>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</si>
  <si>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</si>
  <si>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</si>
  <si>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</si>
  <si>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</si>
  <si>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</si>
  <si>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</si>
  <si>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</si>
  <si>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</si>
  <si>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</si>
  <si>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</si>
  <si>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</si>
  <si>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</si>
  <si>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</si>
  <si>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</si>
  <si>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</si>
  <si>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</si>
  <si>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</si>
  <si>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</si>
  <si>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</si>
  <si>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</si>
  <si>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</si>
  <si>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</si>
  <si>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</si>
  <si>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</si>
  <si>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</si>
  <si>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</si>
  <si>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</si>
  <si>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</si>
  <si>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</si>
  <si>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</si>
  <si>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</si>
  <si>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</si>
  <si>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</si>
  <si>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</si>
  <si>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</si>
  <si>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</si>
  <si>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</si>
  <si>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</si>
  <si>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</si>
  <si>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</si>
  <si>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</si>
  <si>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</si>
  <si>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</si>
  <si>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</si>
  <si>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</si>
  <si>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</si>
  <si>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</si>
  <si>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</si>
  <si>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</si>
  <si>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</si>
  <si>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</si>
  <si>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</si>
  <si>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</si>
  <si>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</si>
  <si>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</si>
  <si>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</si>
  <si>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</si>
  <si>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</si>
  <si>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</si>
  <si>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</si>
  <si>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</si>
  <si>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</si>
  <si>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</si>
  <si>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</si>
  <si>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</si>
  <si>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</si>
  <si>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</si>
  <si>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</si>
  <si>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</si>
  <si>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</si>
  <si>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</si>
  <si>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</si>
  <si>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</si>
  <si>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</si>
  <si>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</si>
  <si>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</si>
  <si>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</si>
  <si>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</si>
  <si>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</si>
  <si>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</si>
  <si>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</si>
  <si>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</si>
  <si>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</si>
  <si>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</si>
  <si>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</si>
  <si>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</si>
  <si>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</si>
  <si>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</si>
  <si>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</si>
  <si>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</si>
  <si>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</si>
  <si>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</si>
  <si>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</si>
  <si>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</si>
  <si>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</si>
  <si>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</si>
  <si>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</si>
  <si>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</si>
  <si>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</si>
  <si>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</si>
  <si>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</si>
  <si>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</si>
  <si>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</si>
  <si>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</si>
  <si>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</si>
  <si>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</si>
  <si>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</si>
  <si>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</si>
  <si>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</si>
  <si>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</si>
  <si>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</si>
  <si>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</si>
  <si>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</si>
  <si>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</si>
  <si>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</si>
  <si>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</si>
  <si>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</si>
  <si>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</si>
  <si>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</si>
  <si>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</si>
  <si>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</si>
  <si>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</si>
  <si>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</si>
  <si>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</si>
  <si>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</si>
  <si>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</si>
  <si>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</si>
  <si>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</si>
  <si>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</si>
  <si>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</si>
  <si>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</si>
  <si>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</si>
  <si>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</si>
  <si>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</si>
  <si>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</si>
  <si>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</si>
  <si>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</si>
  <si>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</si>
  <si>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</si>
  <si>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</si>
  <si>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</si>
  <si>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</si>
  <si>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</si>
  <si>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</si>
  <si>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</si>
  <si>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</si>
  <si>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</si>
  <si>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</si>
  <si>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</si>
  <si>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</si>
  <si>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</si>
  <si>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</si>
  <si>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</si>
  <si>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</si>
  <si>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</si>
  <si>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</si>
  <si>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</si>
  <si>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</si>
  <si>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</si>
  <si>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</si>
  <si>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</si>
  <si>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</si>
  <si>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</si>
  <si>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</si>
  <si>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</si>
  <si>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</si>
  <si>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</si>
  <si>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</si>
  <si>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</si>
  <si>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</si>
  <si>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</si>
  <si>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</si>
  <si>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</si>
  <si>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</si>
  <si>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</si>
  <si>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</si>
  <si>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</si>
  <si>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</si>
  <si>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</si>
  <si>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</si>
  <si>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</si>
  <si>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</si>
  <si>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</si>
  <si>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</si>
  <si>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</si>
  <si>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</si>
  <si>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</si>
  <si>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</si>
  <si>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</si>
  <si>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</si>
  <si>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</si>
  <si>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</si>
  <si>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</si>
  <si>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</si>
  <si>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</si>
  <si>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</si>
  <si>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</si>
  <si>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</si>
  <si>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</si>
  <si>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</si>
  <si>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</si>
  <si>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</si>
  <si>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</si>
  <si>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</si>
  <si>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</si>
  <si>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</si>
  <si>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</si>
  <si>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</si>
  <si>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</si>
  <si>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</si>
  <si>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</si>
  <si>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</si>
  <si>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</si>
  <si>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</si>
  <si>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</si>
  <si>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</si>
  <si>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</si>
  <si>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</si>
  <si>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</si>
  <si>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</si>
  <si>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</si>
  <si>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</si>
  <si>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</si>
  <si>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</si>
  <si>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</si>
  <si>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</si>
  <si>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</si>
  <si>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</si>
  <si>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</si>
  <si>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</si>
  <si>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</si>
  <si>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</si>
  <si>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</si>
  <si>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</si>
  <si>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</si>
  <si>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</si>
  <si>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</si>
  <si>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</si>
  <si>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</si>
  <si>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</si>
  <si>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</si>
  <si>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</si>
  <si>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</si>
  <si>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</si>
  <si>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</si>
  <si>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</si>
  <si>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</si>
  <si>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</si>
  <si>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</si>
  <si>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</si>
  <si>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</si>
  <si>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</si>
  <si>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</si>
  <si>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</si>
  <si>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</si>
  <si>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</si>
  <si>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</si>
  <si>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</si>
  <si>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</si>
  <si>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</si>
  <si>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</si>
  <si>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</si>
  <si>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</si>
  <si>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</si>
  <si>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</si>
  <si>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</si>
  <si>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</si>
  <si>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</si>
  <si>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</si>
  <si>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</si>
  <si>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</si>
  <si>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</si>
  <si>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</si>
  <si>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</si>
  <si>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</si>
  <si>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</si>
  <si>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</si>
  <si>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</si>
  <si>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</si>
  <si>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</si>
  <si>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</si>
  <si>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</si>
  <si>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</si>
  <si>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</si>
  <si>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</si>
  <si>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</si>
  <si>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</si>
  <si>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</si>
  <si>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</si>
  <si>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</si>
  <si>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</si>
  <si>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</si>
  <si>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</si>
  <si>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</si>
  <si>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</si>
  <si>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</si>
  <si>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</si>
  <si>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</si>
  <si>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</si>
  <si>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</si>
  <si>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</si>
  <si>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</si>
  <si>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</si>
  <si>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</si>
  <si>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</si>
  <si>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</si>
  <si>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</si>
  <si>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</si>
  <si>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</si>
  <si>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</si>
  <si>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</si>
  <si>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</si>
  <si>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</si>
  <si>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</si>
  <si>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</si>
  <si>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</si>
  <si>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</si>
  <si>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</si>
  <si>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</si>
  <si>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</si>
  <si>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</si>
  <si>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</si>
  <si>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</si>
  <si>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</si>
  <si>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</si>
  <si>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</si>
  <si>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</si>
  <si>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</si>
  <si>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</si>
  <si>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</si>
  <si>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</si>
  <si>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</si>
  <si>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</si>
  <si>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</si>
  <si>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</si>
  <si>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</si>
  <si>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</si>
  <si>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</si>
  <si>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</si>
  <si>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</si>
  <si>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</si>
  <si>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</si>
  <si>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</si>
  <si>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</si>
  <si>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</si>
  <si>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</si>
  <si>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</si>
  <si>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</si>
  <si>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</si>
  <si>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</si>
  <si>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</si>
  <si>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</si>
  <si>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</si>
  <si>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</si>
  <si>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</si>
  <si>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</si>
  <si>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</si>
  <si>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</si>
  <si>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</si>
  <si>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</si>
  <si>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</si>
  <si>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</si>
  <si>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</si>
  <si>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</si>
  <si>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</si>
  <si>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</si>
  <si>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</si>
  <si>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</si>
  <si>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</si>
  <si>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</si>
  <si>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</si>
  <si>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</si>
  <si>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</si>
  <si>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</si>
  <si>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</si>
  <si>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</si>
  <si>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</si>
  <si>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</si>
  <si>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</si>
  <si>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</si>
  <si>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</si>
  <si>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</si>
  <si>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</si>
  <si>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</si>
  <si>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</si>
  <si>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</si>
  <si>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</si>
  <si>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</si>
  <si>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</si>
  <si>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</si>
  <si>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</si>
  <si>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</si>
  <si>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</si>
  <si>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</si>
  <si>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</si>
  <si>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</si>
  <si>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</si>
  <si>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</si>
  <si>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</si>
  <si>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</si>
  <si>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</si>
  <si>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</si>
  <si>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</si>
  <si>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</si>
  <si>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</si>
  <si>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</si>
  <si>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</si>
  <si>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</si>
  <si>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</si>
  <si>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</si>
  <si>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</si>
  <si>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</si>
  <si>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</si>
  <si>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</si>
  <si>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</si>
  <si>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</si>
  <si>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</si>
  <si>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</si>
  <si>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</si>
  <si>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</si>
  <si>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</si>
  <si>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</si>
  <si>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</si>
  <si>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</si>
  <si>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</si>
  <si>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</si>
  <si>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</si>
  <si>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</si>
  <si>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</si>
  <si>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</si>
  <si>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</si>
  <si>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</si>
  <si>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</si>
  <si>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</si>
  <si>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</si>
  <si>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</si>
  <si>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</si>
  <si>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</si>
  <si>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</si>
  <si>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</si>
  <si>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</si>
  <si>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</si>
  <si>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</si>
  <si>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</si>
  <si>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</si>
  <si>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</si>
  <si>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</si>
  <si>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</si>
  <si>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</si>
  <si>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</si>
  <si>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</si>
  <si>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</si>
  <si>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</si>
  <si>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</si>
  <si>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</si>
  <si>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</si>
  <si>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</si>
  <si>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</si>
  <si>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</si>
  <si>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</si>
  <si>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</si>
  <si>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</si>
  <si>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</si>
  <si>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</si>
  <si>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</si>
  <si>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</si>
  <si>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</si>
  <si>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</si>
  <si>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</si>
  <si>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</si>
  <si>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</si>
  <si>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</si>
  <si>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</si>
  <si>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</si>
  <si>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</si>
  <si>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</si>
  <si>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</si>
  <si>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</si>
  <si>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</si>
  <si>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</si>
  <si>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</si>
  <si>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</si>
  <si>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</si>
  <si>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</si>
  <si>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</si>
  <si>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</si>
  <si>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</si>
  <si>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</si>
  <si>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</si>
  <si>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</si>
  <si>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</si>
  <si>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</si>
  <si>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</si>
  <si>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</si>
  <si>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</si>
  <si>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</si>
  <si>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</si>
  <si>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</si>
  <si>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</si>
  <si>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</si>
  <si>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</si>
  <si>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</si>
  <si>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</si>
  <si>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</si>
  <si>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</si>
  <si>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</si>
  <si>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</si>
  <si>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</si>
  <si>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</si>
  <si>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</si>
  <si>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</si>
  <si>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</si>
  <si>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</si>
  <si>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</si>
  <si>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</si>
  <si>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</si>
  <si>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</si>
  <si>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</si>
  <si>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</si>
  <si>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</si>
  <si>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</si>
  <si>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</si>
  <si>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</si>
  <si>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</si>
  <si>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</si>
  <si>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</si>
  <si>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</si>
  <si>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</si>
  <si>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</si>
  <si>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</si>
  <si>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</si>
  <si>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</si>
  <si>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</si>
  <si>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</si>
  <si>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</si>
  <si>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</si>
  <si>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</si>
  <si>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</si>
  <si>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</si>
  <si>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</si>
  <si>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</si>
  <si>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</si>
  <si>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</si>
  <si>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</si>
  <si>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</si>
  <si>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</si>
  <si>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</si>
  <si>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</si>
  <si>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</si>
  <si>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</si>
  <si>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</si>
  <si>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</si>
  <si>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</si>
  <si>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</si>
  <si>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</si>
  <si>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</si>
  <si>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</si>
  <si>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</si>
  <si>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</si>
  <si>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</si>
  <si>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</si>
  <si>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</si>
  <si>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</si>
  <si>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</si>
  <si>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</si>
  <si>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</si>
  <si>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</si>
  <si>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</si>
  <si>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</si>
  <si>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</si>
  <si>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</si>
  <si>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</si>
  <si>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</si>
  <si>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</si>
  <si>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</si>
  <si>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</si>
  <si>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</si>
  <si>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</si>
  <si>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</si>
  <si>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</si>
  <si>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</si>
  <si>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</si>
  <si>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</si>
  <si>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</si>
  <si>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</si>
  <si>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</si>
  <si>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</si>
  <si>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</si>
  <si>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</si>
  <si>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</si>
  <si>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</si>
  <si>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</si>
  <si>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</si>
  <si>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</si>
  <si>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</si>
  <si>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</si>
  <si>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</si>
  <si>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</si>
  <si>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</si>
  <si>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</si>
  <si>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</si>
  <si>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</si>
  <si>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</si>
  <si>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</si>
  <si>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</si>
  <si>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</si>
  <si>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</si>
  <si>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</si>
  <si>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</si>
  <si>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</si>
  <si>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</si>
  <si>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</si>
  <si>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</si>
  <si>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</si>
  <si>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</si>
  <si>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</si>
  <si>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</si>
  <si>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</si>
  <si>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</si>
  <si>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</si>
  <si>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</si>
  <si>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</si>
  <si>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</si>
  <si>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</si>
  <si>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</si>
  <si>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</si>
  <si>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</si>
  <si>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</si>
  <si>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</si>
  <si>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</si>
  <si>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</si>
  <si>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</si>
  <si>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</si>
  <si>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</si>
  <si>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</si>
  <si>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</si>
  <si>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</si>
  <si>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</si>
  <si>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</si>
  <si>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</si>
  <si>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</si>
  <si>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</si>
  <si>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</si>
  <si>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</si>
  <si>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</si>
  <si>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</si>
  <si>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</si>
  <si>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</si>
  <si>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</si>
  <si>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</si>
  <si>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</si>
  <si>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</si>
  <si>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</si>
  <si>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</si>
  <si>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</si>
  <si>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</si>
  <si>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</si>
  <si>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</si>
  <si>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</si>
  <si>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</si>
  <si>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</si>
  <si>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</si>
  <si>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</si>
  <si>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</si>
  <si>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</si>
  <si>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</si>
  <si>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</si>
  <si>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</si>
  <si>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</si>
  <si>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</si>
  <si>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</si>
  <si>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</si>
  <si>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</si>
  <si>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</si>
  <si>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</si>
  <si>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</si>
  <si>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</si>
  <si>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</si>
  <si>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</si>
  <si>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</si>
  <si>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</si>
  <si>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</si>
  <si>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</si>
  <si>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</si>
  <si>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</si>
  <si>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</si>
  <si>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</si>
  <si>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</si>
  <si>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</si>
  <si>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</si>
  <si>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</si>
  <si>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</si>
  <si>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</si>
  <si>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</si>
  <si>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</si>
  <si>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</si>
  <si>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</si>
  <si>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</si>
  <si>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</si>
  <si>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</si>
  <si>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</si>
  <si>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</si>
  <si>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</si>
  <si>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</si>
  <si>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</si>
  <si>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</si>
  <si>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</si>
  <si>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</si>
  <si>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</si>
  <si>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</si>
  <si>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</si>
  <si>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</si>
  <si>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</si>
  <si>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</si>
  <si>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</si>
  <si>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</si>
  <si>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</si>
  <si>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</si>
  <si>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</si>
  <si>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</si>
  <si>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</si>
  <si>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</si>
  <si>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</si>
  <si>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</si>
  <si>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</si>
  <si>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</si>
  <si>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</si>
  <si>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</si>
  <si>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</si>
  <si>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</si>
  <si>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</si>
  <si>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</si>
  <si>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</si>
  <si>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</si>
  <si>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</si>
  <si>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</si>
  <si>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</si>
  <si>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</si>
  <si>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</si>
  <si>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</si>
  <si>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</si>
  <si>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</si>
  <si>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</si>
  <si>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</si>
  <si>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</si>
  <si>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</si>
  <si>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</si>
  <si>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</si>
  <si>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</si>
  <si>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</si>
  <si>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</si>
  <si>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</si>
  <si>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</si>
  <si>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</si>
  <si>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</si>
  <si>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</si>
  <si>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</si>
  <si>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</si>
  <si>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</si>
  <si>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</si>
  <si>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</si>
  <si>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</si>
  <si>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</si>
  <si>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</si>
  <si>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</si>
  <si>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</si>
  <si>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</si>
  <si>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</si>
  <si>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</si>
  <si>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</si>
  <si>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</si>
  <si>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</si>
  <si>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</si>
  <si>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</si>
  <si>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</si>
  <si>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</si>
  <si>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</si>
  <si>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</si>
  <si>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</si>
  <si>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</si>
  <si>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</si>
  <si>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</si>
  <si>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</si>
  <si>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</si>
  <si>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</si>
  <si>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</si>
  <si>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</si>
  <si>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</si>
  <si>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</si>
  <si>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</si>
  <si>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</si>
  <si>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</si>
  <si>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</si>
  <si>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</si>
  <si>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</si>
  <si>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</si>
  <si>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</si>
  <si>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</si>
  <si>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</si>
  <si>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</si>
  <si>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</si>
  <si>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</si>
  <si>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</si>
  <si>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</si>
  <si>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</si>
  <si>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</si>
  <si>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</si>
  <si>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</si>
  <si>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</si>
  <si>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</si>
  <si>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</si>
  <si>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</si>
  <si>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</si>
  <si>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</si>
  <si>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</si>
  <si>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</si>
  <si>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</si>
  <si>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</si>
  <si>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</si>
  <si>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</si>
  <si>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</si>
  <si>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</si>
  <si>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</si>
  <si>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</si>
  <si>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</si>
  <si>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</si>
  <si>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</si>
  <si>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</si>
  <si>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</si>
  <si>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</si>
  <si>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</si>
  <si>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</si>
  <si>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</si>
  <si>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</si>
  <si>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</si>
  <si>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</si>
  <si>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</si>
  <si>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</si>
  <si>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</si>
  <si>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</si>
  <si>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</si>
  <si>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</si>
  <si>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</si>
  <si>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</si>
  <si>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</si>
  <si>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</si>
  <si>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</si>
  <si>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</si>
  <si>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</si>
  <si>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</si>
  <si>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</si>
  <si>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</si>
  <si>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</si>
  <si>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</si>
  <si>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</si>
  <si>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</si>
  <si>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</si>
  <si>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</si>
  <si>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</si>
  <si>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</si>
  <si>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</si>
  <si>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</si>
  <si>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</si>
  <si>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</si>
  <si>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</si>
  <si>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</si>
  <si>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</si>
  <si>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</si>
  <si>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</si>
  <si>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</si>
  <si>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</si>
  <si>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</si>
  <si>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</si>
  <si>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</si>
  <si>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</si>
  <si>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</si>
  <si>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</si>
  <si>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</si>
  <si>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</si>
  <si>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</si>
  <si>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</si>
  <si>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</si>
  <si>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</si>
  <si>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</si>
  <si>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</si>
  <si>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</si>
  <si>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</si>
  <si>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</si>
  <si>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</si>
  <si>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</si>
  <si>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</si>
  <si>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</si>
  <si>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</si>
  <si>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</si>
  <si>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</si>
  <si>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</si>
  <si>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</si>
  <si>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</si>
  <si>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</si>
  <si>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</si>
  <si>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</si>
  <si>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</si>
  <si>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</si>
  <si>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</si>
  <si>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</si>
  <si>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</si>
  <si>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</si>
  <si>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</si>
  <si>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</si>
  <si>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</si>
  <si>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</si>
  <si>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</si>
  <si>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</si>
  <si>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</si>
  <si>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</si>
  <si>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</si>
  <si>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</si>
  <si>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</si>
  <si>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</si>
  <si>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</si>
  <si>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</si>
  <si>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</si>
  <si>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</si>
  <si>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</si>
  <si>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</si>
  <si>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</si>
  <si>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</si>
  <si>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</si>
  <si>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</si>
  <si>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</si>
  <si>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</si>
  <si>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</si>
  <si>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</si>
  <si>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</si>
  <si>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</si>
  <si>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</si>
  <si>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</si>
  <si>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</si>
  <si>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</si>
  <si>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</si>
  <si>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</si>
  <si>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</si>
  <si>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</si>
  <si>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</si>
  <si>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</si>
  <si>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</si>
  <si>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</si>
  <si>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</si>
  <si>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</si>
  <si>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</si>
  <si>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</si>
  <si>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</si>
  <si>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</si>
  <si>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</si>
  <si>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</si>
  <si>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</si>
  <si>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</si>
  <si>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</si>
  <si>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</si>
  <si>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</si>
  <si>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</si>
  <si>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</si>
  <si>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</si>
  <si>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</si>
  <si>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</si>
  <si>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</si>
  <si>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</si>
  <si>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</si>
  <si>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</si>
  <si>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</si>
  <si>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</si>
  <si>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</si>
  <si>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</si>
  <si>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</si>
  <si>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</si>
  <si>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</si>
  <si>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</si>
  <si>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</si>
  <si>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</si>
  <si>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</si>
  <si>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</si>
  <si>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</si>
  <si>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</si>
  <si>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</si>
  <si>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</si>
  <si>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</si>
  <si>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</si>
  <si>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</si>
  <si>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</si>
  <si>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</si>
  <si>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</si>
  <si>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</si>
  <si>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</si>
  <si>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</si>
  <si>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</si>
  <si>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</si>
  <si>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</si>
  <si>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</si>
  <si>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</si>
  <si>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</si>
  <si>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</si>
  <si>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</si>
  <si>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</si>
  <si>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</si>
  <si>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</si>
  <si>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</si>
  <si>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</si>
  <si>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</si>
  <si>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</si>
  <si>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</si>
  <si>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</si>
  <si>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</si>
  <si>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</si>
  <si>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</si>
  <si>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</si>
  <si>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</si>
  <si>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</si>
  <si>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</si>
  <si>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</si>
  <si>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</si>
  <si>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</si>
  <si>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</si>
  <si>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</si>
  <si>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</si>
  <si>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</si>
  <si>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</si>
  <si>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</si>
  <si>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</si>
  <si>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</si>
  <si>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</si>
  <si>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</si>
  <si>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</si>
  <si>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</si>
  <si>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</si>
  <si>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</si>
  <si>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</si>
  <si>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</si>
  <si>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</si>
  <si>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</si>
  <si>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</si>
  <si>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</si>
  <si>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</si>
  <si>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</si>
  <si>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</si>
  <si>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</si>
  <si>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</si>
  <si>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</si>
  <si>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</si>
  <si>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</si>
  <si>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</si>
  <si>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</si>
  <si>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</si>
  <si>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</si>
  <si>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</si>
  <si>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</si>
  <si>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</si>
  <si>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</si>
  <si>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</si>
  <si>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</si>
  <si>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</si>
  <si>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</si>
  <si>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</si>
  <si>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</si>
  <si>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</si>
  <si>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</si>
  <si>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</si>
  <si>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</si>
  <si>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</si>
  <si>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</si>
  <si>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</si>
  <si>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</si>
  <si>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</si>
  <si>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</si>
  <si>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</si>
  <si>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</si>
  <si>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</si>
  <si>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</si>
  <si>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</si>
  <si>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</si>
  <si>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</si>
  <si>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</si>
  <si>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</si>
  <si>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</si>
  <si>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</si>
  <si>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</si>
  <si>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</si>
  <si>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</si>
  <si>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</si>
  <si>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</si>
  <si>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</si>
  <si>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</si>
  <si>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</si>
  <si>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</si>
  <si>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</si>
  <si>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</si>
  <si>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</si>
  <si>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</si>
  <si>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</si>
  <si>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</si>
  <si>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</si>
  <si>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</si>
  <si>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</si>
  <si>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</si>
  <si>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</si>
  <si>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</si>
  <si>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</si>
  <si>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</si>
  <si>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</si>
  <si>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</si>
  <si>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</si>
  <si>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</si>
  <si>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</si>
  <si>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</si>
  <si>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</si>
  <si>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</si>
  <si>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</si>
  <si>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</si>
  <si>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</si>
  <si>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</si>
  <si>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</si>
  <si>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</si>
  <si>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</si>
  <si>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</si>
  <si>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</si>
  <si>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</si>
  <si>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</si>
  <si>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</si>
  <si>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</si>
  <si>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</si>
  <si>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</si>
  <si>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</si>
  <si>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</si>
  <si>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</si>
  <si>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</si>
  <si>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</si>
  <si>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</si>
  <si>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</si>
  <si>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</si>
  <si>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</si>
  <si>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</si>
  <si>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</si>
  <si>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</si>
  <si>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</si>
  <si>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</si>
  <si>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</si>
  <si>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</si>
  <si>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</si>
  <si>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</si>
  <si>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</si>
  <si>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</si>
  <si>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</si>
  <si>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</si>
  <si>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</si>
  <si>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</si>
  <si>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</si>
  <si>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</si>
  <si>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</si>
  <si>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</si>
  <si>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</si>
  <si>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</si>
  <si>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</si>
  <si>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</si>
  <si>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</si>
  <si>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</si>
  <si>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</si>
  <si>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</si>
  <si>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</si>
  <si>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</si>
  <si>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</si>
  <si>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</si>
  <si>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</si>
  <si>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</si>
  <si>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</si>
  <si>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</si>
  <si>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</si>
  <si>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</si>
  <si>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</si>
  <si>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</si>
  <si>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</si>
  <si>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</si>
  <si>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</si>
  <si>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</si>
  <si>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</si>
  <si>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</si>
  <si>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</si>
  <si>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</si>
  <si>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</si>
  <si>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</si>
  <si>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</si>
  <si>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</si>
  <si>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</si>
  <si>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</si>
  <si>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</si>
  <si>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</si>
  <si>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</si>
  <si>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</si>
  <si>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</si>
  <si>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</si>
  <si>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</si>
  <si>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</si>
  <si>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</si>
  <si>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</si>
  <si>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</si>
  <si>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</si>
  <si>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</si>
  <si>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</si>
  <si>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</si>
  <si>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</si>
  <si>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</si>
  <si>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</si>
  <si>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</si>
  <si>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</si>
  <si>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</si>
  <si>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</si>
  <si>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</si>
  <si>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</si>
  <si>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</si>
  <si>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</si>
  <si>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</si>
  <si>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</si>
  <si>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</si>
  <si>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</si>
  <si>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</si>
  <si>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</si>
  <si>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</si>
  <si>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</si>
  <si>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</si>
  <si>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</si>
  <si>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</si>
  <si>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</si>
  <si>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</si>
  <si>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</si>
  <si>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</si>
  <si>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</si>
  <si>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</si>
  <si>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</si>
  <si>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</si>
  <si>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</si>
  <si>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</si>
  <si>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</si>
  <si>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</si>
  <si>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</si>
  <si>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</si>
  <si>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</si>
  <si>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</si>
  <si>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</si>
  <si>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</si>
  <si>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</si>
  <si>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</si>
  <si>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</si>
  <si>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</si>
  <si>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</si>
  <si>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</si>
  <si>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</si>
  <si>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</si>
  <si>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</si>
  <si>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</si>
  <si>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</si>
  <si>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</si>
  <si>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</si>
  <si>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</si>
  <si>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</si>
  <si>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</si>
  <si>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</si>
  <si>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</si>
  <si>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</si>
  <si>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</si>
  <si>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</si>
  <si>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</si>
  <si>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</si>
  <si>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</si>
  <si>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</si>
  <si>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</si>
  <si>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</si>
  <si>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</si>
  <si>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</si>
  <si>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</si>
  <si>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</si>
  <si>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</si>
  <si>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</si>
  <si>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</si>
  <si>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</si>
  <si>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</si>
  <si>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</si>
  <si>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</si>
  <si>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</si>
  <si>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</si>
  <si>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</si>
  <si>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</si>
  <si>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</si>
  <si>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</si>
  <si>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</si>
  <si>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</si>
  <si>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</si>
  <si>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</si>
  <si>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</si>
  <si>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</si>
  <si>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</si>
  <si>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</si>
  <si>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</si>
  <si>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</si>
  <si>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</si>
  <si>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</si>
  <si>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</si>
  <si>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</si>
  <si>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</si>
  <si>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</si>
  <si>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</si>
  <si>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</si>
  <si>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</si>
  <si>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</si>
  <si>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</si>
  <si>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</si>
  <si>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</si>
  <si>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</si>
  <si>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</si>
  <si>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</si>
  <si>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</si>
  <si>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</si>
  <si>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</si>
  <si>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</si>
  <si>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</si>
  <si>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</si>
  <si>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</si>
  <si>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</si>
  <si>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</si>
  <si>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</si>
  <si>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</si>
  <si>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</si>
  <si>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</si>
  <si>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</si>
  <si>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</si>
  <si>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</si>
  <si>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</si>
  <si>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</si>
  <si>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</si>
  <si>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</si>
  <si>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</si>
  <si>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</si>
  <si>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</si>
  <si>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</si>
  <si>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</si>
  <si>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</si>
  <si>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</si>
  <si>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</si>
  <si>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</si>
  <si>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</si>
  <si>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</si>
  <si>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</si>
  <si>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</si>
  <si>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</si>
  <si>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</si>
  <si>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</si>
  <si>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</si>
  <si>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</si>
  <si>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</si>
  <si>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</si>
  <si>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</si>
  <si>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</si>
  <si>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</si>
  <si>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</si>
  <si>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</si>
  <si>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</si>
  <si>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</si>
  <si>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</si>
  <si>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</si>
  <si>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</si>
  <si>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</si>
  <si>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</si>
  <si>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</si>
  <si>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</si>
  <si>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</si>
  <si>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</si>
  <si>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</si>
  <si>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</si>
  <si>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</si>
  <si>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</si>
  <si>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</si>
  <si>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</si>
  <si>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</si>
  <si>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</si>
  <si>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</si>
  <si>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</si>
  <si>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</si>
  <si>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</si>
  <si>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</si>
  <si>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</si>
  <si>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</si>
  <si>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</si>
  <si>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</si>
  <si>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</si>
  <si>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</si>
  <si>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</si>
  <si>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</si>
  <si>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</si>
  <si>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</si>
  <si>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</si>
  <si>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</si>
  <si>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</si>
  <si>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</si>
  <si>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</si>
  <si>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</si>
  <si>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</si>
  <si>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</si>
  <si>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</si>
  <si>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</si>
  <si>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</si>
  <si>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</si>
  <si>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</si>
  <si>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</si>
  <si>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</si>
  <si>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</si>
  <si>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</si>
  <si>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</si>
  <si>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</si>
  <si>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</si>
  <si>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</si>
  <si>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</si>
  <si>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</si>
  <si>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</si>
  <si>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</si>
  <si>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</si>
  <si>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</si>
  <si>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</si>
  <si>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</si>
  <si>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</si>
  <si>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</si>
  <si>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</si>
  <si>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</si>
  <si>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</si>
  <si>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</si>
  <si>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</si>
  <si>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</si>
  <si>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</si>
  <si>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</si>
  <si>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</si>
  <si>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</si>
  <si>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</si>
  <si>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</si>
  <si>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</si>
  <si>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</si>
  <si>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</si>
  <si>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</si>
  <si>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</si>
  <si>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</si>
  <si>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</si>
  <si>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</si>
  <si>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</si>
  <si>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</si>
  <si>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</si>
  <si>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</si>
  <si>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</si>
  <si>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</si>
  <si>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</si>
  <si>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</si>
  <si>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</si>
  <si>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</si>
  <si>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</si>
  <si>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</si>
  <si>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</si>
  <si>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</si>
  <si>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</si>
  <si>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</si>
  <si>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</si>
  <si>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</si>
  <si>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</si>
  <si>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</si>
  <si>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</si>
  <si>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</si>
  <si>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</si>
  <si>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</si>
  <si>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</si>
  <si>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</si>
  <si>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</si>
  <si>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</si>
  <si>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</si>
  <si>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</si>
  <si>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</si>
  <si>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</si>
  <si>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</si>
  <si>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</si>
  <si>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</si>
  <si>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</si>
  <si>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</si>
  <si>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</si>
  <si>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</si>
  <si>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</si>
  <si>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</si>
  <si>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</si>
  <si>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</si>
  <si>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</si>
  <si>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</si>
  <si>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</si>
  <si>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</si>
  <si>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</si>
  <si>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</si>
  <si>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</si>
  <si>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</si>
  <si>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</si>
  <si>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</si>
  <si>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</si>
  <si>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</si>
  <si>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</si>
  <si>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</si>
  <si>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</si>
  <si>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</si>
  <si>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</si>
  <si>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</si>
  <si>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</si>
  <si>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</si>
  <si>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</si>
  <si>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</si>
  <si>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</si>
  <si>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</si>
  <si>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</si>
  <si>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</si>
  <si>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</si>
  <si>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</si>
  <si>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</si>
  <si>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</si>
  <si>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</si>
  <si>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</si>
  <si>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</si>
  <si>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</si>
  <si>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</si>
  <si>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</si>
  <si>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</si>
  <si>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</si>
  <si>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</si>
  <si>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</si>
  <si>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</si>
  <si>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</si>
  <si>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</si>
  <si>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</si>
  <si>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</si>
  <si>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</si>
  <si>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</si>
  <si>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</si>
  <si>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</si>
  <si>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</si>
  <si>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</si>
  <si>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</si>
  <si>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</si>
  <si>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</si>
  <si>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</si>
  <si>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</si>
  <si>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</si>
  <si>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</si>
  <si>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</si>
  <si>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</si>
  <si>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</si>
  <si>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</si>
  <si>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</si>
  <si>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</si>
  <si>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</si>
  <si>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</si>
  <si>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</si>
  <si>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</si>
  <si>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</si>
  <si>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</si>
  <si>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</si>
  <si>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</si>
  <si>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</si>
  <si>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</si>
  <si>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</si>
  <si>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</si>
  <si>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</si>
  <si>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</si>
  <si>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</si>
  <si>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</si>
  <si>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</si>
  <si>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</si>
  <si>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</si>
  <si>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</si>
  <si>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</si>
  <si>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</si>
  <si>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</si>
  <si>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</si>
  <si>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</si>
  <si>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</si>
  <si>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</si>
  <si>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</si>
  <si>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</si>
  <si>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</si>
  <si>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</si>
  <si>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</si>
  <si>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</si>
  <si>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</si>
  <si>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</si>
  <si>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</si>
  <si>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</si>
  <si>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</si>
  <si>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</si>
  <si>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</si>
  <si>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</si>
  <si>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</si>
  <si>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</si>
  <si>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</si>
  <si>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</si>
  <si>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</si>
  <si>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</si>
  <si>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</si>
  <si>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</si>
  <si>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</si>
  <si>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</si>
  <si>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</si>
  <si>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</si>
  <si>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</si>
  <si>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</si>
  <si>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</si>
  <si>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</si>
  <si>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</si>
  <si>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</si>
  <si>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</si>
  <si>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</si>
  <si>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</si>
  <si>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</si>
  <si>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</si>
  <si>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</si>
  <si>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</si>
  <si>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</si>
  <si>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</si>
  <si>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</si>
  <si>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</si>
  <si>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</si>
  <si>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</si>
  <si>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</si>
  <si>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</si>
  <si>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</si>
  <si>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</si>
  <si>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</si>
  <si>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</si>
  <si>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</si>
  <si>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</si>
  <si>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</si>
  <si>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</si>
  <si>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</si>
  <si>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</si>
  <si>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</si>
  <si>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</si>
  <si>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</si>
  <si>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</si>
  <si>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</si>
  <si>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</si>
  <si>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</si>
  <si>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</si>
  <si>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</si>
  <si>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</si>
  <si>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</si>
  <si>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</si>
  <si>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</si>
  <si>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</si>
  <si>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</si>
  <si>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</si>
  <si>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</si>
  <si>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</si>
  <si>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</si>
  <si>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</si>
  <si>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</si>
  <si>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</si>
  <si>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</si>
  <si>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</si>
  <si>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</si>
  <si>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</si>
  <si>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</si>
  <si>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</si>
  <si>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</si>
  <si>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</si>
  <si>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</si>
  <si>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</si>
  <si>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</si>
  <si>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</si>
  <si>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</si>
  <si>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</si>
  <si>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</si>
  <si>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</si>
  <si>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</si>
  <si>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</si>
  <si>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</si>
  <si>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</si>
  <si>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</si>
  <si>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</si>
  <si>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</si>
  <si>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</si>
  <si>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</si>
  <si>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</si>
  <si>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</si>
  <si>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</si>
  <si>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</si>
  <si>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</si>
  <si>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</si>
  <si>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</si>
  <si>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</si>
  <si>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</si>
  <si>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</si>
  <si>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</si>
  <si>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</si>
  <si>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</si>
  <si>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</si>
  <si>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</si>
  <si>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</si>
  <si>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</si>
  <si>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</si>
  <si>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</si>
  <si>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</si>
  <si>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</si>
  <si>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</si>
  <si>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</si>
  <si>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</si>
  <si>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</si>
  <si>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</si>
  <si>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</si>
  <si>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</si>
  <si>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</si>
  <si>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</si>
  <si>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</si>
  <si>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</si>
  <si>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</si>
  <si>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</si>
  <si>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</si>
  <si>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</si>
  <si>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</si>
  <si>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</si>
  <si>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</si>
  <si>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</si>
  <si>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</si>
  <si>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</si>
  <si>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</si>
  <si>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</si>
  <si>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</si>
  <si>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</si>
  <si>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</si>
  <si>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</si>
  <si>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</si>
  <si>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</si>
  <si>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</si>
  <si>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</si>
  <si>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</si>
  <si>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</si>
  <si>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</si>
  <si>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</si>
  <si>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</si>
  <si>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</si>
  <si>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</si>
  <si>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</si>
  <si>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</si>
  <si>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</si>
  <si>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</si>
  <si>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</si>
  <si>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</si>
  <si>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</si>
  <si>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</si>
  <si>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</si>
  <si>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</si>
  <si>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</si>
  <si>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</si>
  <si>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</si>
  <si>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</si>
  <si>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</si>
  <si>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</si>
  <si>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</si>
  <si>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</si>
  <si>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</si>
  <si>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</si>
  <si>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</si>
  <si>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</si>
  <si>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</si>
  <si>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</si>
  <si>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</si>
  <si>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</si>
  <si>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</si>
  <si>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</si>
  <si>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</si>
  <si>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</si>
  <si>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</si>
  <si>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</si>
  <si>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</si>
  <si>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</si>
  <si>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</si>
  <si>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</si>
  <si>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</si>
  <si>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</si>
  <si>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</si>
  <si>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</si>
  <si>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</si>
  <si>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</si>
  <si>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</si>
  <si>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</si>
  <si>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</si>
  <si>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</si>
  <si>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</si>
  <si>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</si>
  <si>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</si>
  <si>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</si>
  <si>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</si>
  <si>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</si>
  <si>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</si>
  <si>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</si>
  <si>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</si>
  <si>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</si>
  <si>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</si>
  <si>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</si>
  <si>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</si>
  <si>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</si>
  <si>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</si>
  <si>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</si>
  <si>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</si>
  <si>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</si>
  <si>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</si>
  <si>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</si>
  <si>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</si>
  <si>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</si>
  <si>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</si>
  <si>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</si>
  <si>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</si>
  <si>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</si>
  <si>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</si>
  <si>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</si>
  <si>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</si>
  <si>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</si>
  <si>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</si>
  <si>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</si>
  <si>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</si>
  <si>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</si>
  <si>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</si>
  <si>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</si>
  <si>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</si>
  <si>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</si>
  <si>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</si>
  <si>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</si>
  <si>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</si>
  <si>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</si>
  <si>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</si>
  <si>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</si>
  <si>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</si>
  <si>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</si>
  <si>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</si>
  <si>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</si>
  <si>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</si>
  <si>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</si>
  <si>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</si>
  <si>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</si>
  <si>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</si>
  <si>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</si>
  <si>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</si>
  <si>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</si>
  <si>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</si>
  <si>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</si>
  <si>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</si>
  <si>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</si>
  <si>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</si>
  <si>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</si>
  <si>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</si>
  <si>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</si>
  <si>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</si>
  <si>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</si>
  <si>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</si>
  <si>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</si>
  <si>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</si>
  <si>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</si>
  <si>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</si>
  <si>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</si>
  <si>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</si>
  <si>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</si>
  <si>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</si>
  <si>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</si>
  <si>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</si>
  <si>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</si>
  <si>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</si>
  <si>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</si>
  <si>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</si>
  <si>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</si>
  <si>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</si>
  <si>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</si>
  <si>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</si>
  <si>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</si>
  <si>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</si>
  <si>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</si>
  <si>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</si>
  <si>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</si>
  <si>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</si>
  <si>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</si>
  <si>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</si>
  <si>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</si>
  <si>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</si>
  <si>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</si>
  <si>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</si>
  <si>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</si>
  <si>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</si>
  <si>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</si>
  <si>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</si>
  <si>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</si>
  <si>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</si>
  <si>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</si>
  <si>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</si>
  <si>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</si>
  <si>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</si>
  <si>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</si>
  <si>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</si>
  <si>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</si>
  <si>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</si>
  <si>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</si>
  <si>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</si>
  <si>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</si>
  <si>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</si>
  <si>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</si>
  <si>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</si>
  <si>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</si>
  <si>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</si>
  <si>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</si>
  <si>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</si>
  <si>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</si>
  <si>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</si>
  <si>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</si>
  <si>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</si>
  <si>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</si>
  <si>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</si>
  <si>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</si>
  <si>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</si>
  <si>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</si>
  <si>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</si>
  <si>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</si>
  <si>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</si>
  <si>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</si>
  <si>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</si>
  <si>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</si>
  <si>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</si>
  <si>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</si>
  <si>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</si>
  <si>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</si>
  <si>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</si>
  <si>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</si>
  <si>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</si>
  <si>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</si>
  <si>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</si>
  <si>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</si>
  <si>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</si>
  <si>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</si>
  <si>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</si>
  <si>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</si>
  <si>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</si>
  <si>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</si>
  <si>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</si>
  <si>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</si>
  <si>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</si>
  <si>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</si>
  <si>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</si>
  <si>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</si>
  <si>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</si>
  <si>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</si>
  <si>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</si>
  <si>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</si>
  <si>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</si>
  <si>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</si>
  <si>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</si>
  <si>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</si>
  <si>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</si>
  <si>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</si>
  <si>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</si>
  <si>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</si>
  <si>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</si>
  <si>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</si>
  <si>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</si>
  <si>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</si>
  <si>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</si>
  <si>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</si>
  <si>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</si>
  <si>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</si>
  <si>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</si>
  <si>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</si>
  <si>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</si>
  <si>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</si>
  <si>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</si>
  <si>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</si>
  <si>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</si>
  <si>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</si>
  <si>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</si>
  <si>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</si>
  <si>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</si>
  <si>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</si>
  <si>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</si>
  <si>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</si>
  <si>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</si>
  <si>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</si>
  <si>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</si>
  <si>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</si>
  <si>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</si>
  <si>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</si>
  <si>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</si>
  <si>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</si>
  <si>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</si>
  <si>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</si>
  <si>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</si>
  <si>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</si>
  <si>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</si>
  <si>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</si>
  <si>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</si>
  <si>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</si>
  <si>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</si>
  <si>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</si>
  <si>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</si>
  <si>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</si>
  <si>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</si>
  <si>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</si>
  <si>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</si>
  <si>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</si>
  <si>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</si>
  <si>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</si>
  <si>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</si>
  <si>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</si>
  <si>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</si>
  <si>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</si>
  <si>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</si>
  <si>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</si>
  <si>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</si>
  <si>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</si>
  <si>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</si>
  <si>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</si>
  <si>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</si>
  <si>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</si>
  <si>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</si>
  <si>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</si>
  <si>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</si>
  <si>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</si>
  <si>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</si>
  <si>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</si>
  <si>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</si>
  <si>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</si>
  <si>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</si>
  <si>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</si>
  <si>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</si>
  <si>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</si>
  <si>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</si>
  <si>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</si>
  <si>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</si>
  <si>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</si>
  <si>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</si>
  <si>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</si>
  <si>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</si>
  <si>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</si>
  <si>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</si>
  <si>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</si>
  <si>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</si>
  <si>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</si>
  <si>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</si>
  <si>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</si>
  <si>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</si>
  <si>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</si>
  <si>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</si>
  <si>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</si>
  <si>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</si>
  <si>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</si>
  <si>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</si>
  <si>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</si>
  <si>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</si>
  <si>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</si>
  <si>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</si>
  <si>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</si>
  <si>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</si>
  <si>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</si>
  <si>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</si>
  <si>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</si>
  <si>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</si>
  <si>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</si>
  <si>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</si>
  <si>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</si>
  <si>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</si>
  <si>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</si>
  <si>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</si>
  <si>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</si>
  <si>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</si>
  <si>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</si>
  <si>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</si>
  <si>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</si>
  <si>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</si>
  <si>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</si>
  <si>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</si>
  <si>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</si>
  <si>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</si>
  <si>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</si>
  <si>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</si>
  <si>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</si>
  <si>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</si>
  <si>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</si>
  <si>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</si>
  <si>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</si>
  <si>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</si>
  <si>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</si>
  <si>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</si>
  <si>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</si>
  <si>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</si>
  <si>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</si>
  <si>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</si>
  <si>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</si>
  <si>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</si>
  <si>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</si>
  <si>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</si>
  <si>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</si>
  <si>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</si>
  <si>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</si>
  <si>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</si>
  <si>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</si>
  <si>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</si>
  <si>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</si>
  <si>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</si>
  <si>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</si>
  <si>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</si>
  <si>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</si>
  <si>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</si>
  <si>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</si>
  <si>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</si>
  <si>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</si>
  <si>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</si>
  <si>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</si>
  <si>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</si>
  <si>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</si>
  <si>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</si>
  <si>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</si>
  <si>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</si>
  <si>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</si>
  <si>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</si>
  <si>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</si>
  <si>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</si>
  <si>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</si>
  <si>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</si>
  <si>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</si>
  <si>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</si>
  <si>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</si>
  <si>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</si>
  <si>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</si>
  <si>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</si>
  <si>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</si>
  <si>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</si>
  <si>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</si>
  <si>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</si>
  <si>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</si>
  <si>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</si>
  <si>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</si>
  <si>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</si>
  <si>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</si>
  <si>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</si>
  <si>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</si>
  <si>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</si>
  <si>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</si>
  <si>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</si>
  <si>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</si>
  <si>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</si>
  <si>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</si>
  <si>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</si>
  <si>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</si>
  <si>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</si>
  <si>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</si>
  <si>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</si>
  <si>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</si>
  <si>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</si>
  <si>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</si>
  <si>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</si>
  <si>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</si>
  <si>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</si>
  <si>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</si>
  <si>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</si>
  <si>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</si>
  <si>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</si>
  <si>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</si>
  <si>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</si>
  <si>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</si>
  <si>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</si>
  <si>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</si>
  <si>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</si>
  <si>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</si>
  <si>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</si>
  <si>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</si>
  <si>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</si>
  <si>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</si>
  <si>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</si>
  <si>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</si>
  <si>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</si>
  <si>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</si>
  <si>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</si>
  <si>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</si>
  <si>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</si>
  <si>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</si>
  <si>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</si>
  <si>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</si>
  <si>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</si>
  <si>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</si>
  <si>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</si>
  <si>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</si>
  <si>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</si>
  <si>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</si>
  <si>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</si>
  <si>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</si>
  <si>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</si>
  <si>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</si>
  <si>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</si>
  <si>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</si>
  <si>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</si>
  <si>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</si>
  <si>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</si>
  <si>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</si>
  <si>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</si>
  <si>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</si>
  <si>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</si>
  <si>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</si>
  <si>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</si>
  <si>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</si>
  <si>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</si>
  <si>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</si>
  <si>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</si>
  <si>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</si>
  <si>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</si>
  <si>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</si>
  <si>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</si>
  <si>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</si>
  <si>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</si>
  <si>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</si>
  <si>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</si>
  <si>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</si>
  <si>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</si>
  <si>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</si>
  <si>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</si>
  <si>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</si>
  <si>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</si>
  <si>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</si>
  <si>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</si>
  <si>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</si>
  <si>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</si>
  <si>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</si>
  <si>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</si>
  <si>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</si>
  <si>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</si>
  <si>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</si>
  <si>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</si>
  <si>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</si>
  <si>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</si>
  <si>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</si>
  <si>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</si>
  <si>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</si>
  <si>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</si>
  <si>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</si>
  <si>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</si>
  <si>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</si>
  <si>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</si>
  <si>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</si>
  <si>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</si>
  <si>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</si>
  <si>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</si>
  <si>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</si>
  <si>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</si>
  <si>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</si>
  <si>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</si>
  <si>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</si>
  <si>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</si>
  <si>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</si>
  <si>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</si>
  <si>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</si>
  <si>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</si>
  <si>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</si>
  <si>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</si>
  <si>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</si>
  <si>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</si>
  <si>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</si>
  <si>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</si>
  <si>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</si>
  <si>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</si>
  <si>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</si>
  <si>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</si>
  <si>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</si>
  <si>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</si>
  <si>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</si>
  <si>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</si>
  <si>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</si>
  <si>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</si>
  <si>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</si>
  <si>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</si>
  <si>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</si>
  <si>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</si>
  <si>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</si>
  <si>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</si>
  <si>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</si>
  <si>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</si>
  <si>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</si>
  <si>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</si>
  <si>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</si>
  <si>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</si>
  <si>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</si>
  <si>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</si>
  <si>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</si>
  <si>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</si>
  <si>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</si>
  <si>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</si>
  <si>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</si>
  <si>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</si>
  <si>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</si>
  <si>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</si>
  <si>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</si>
  <si>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</si>
  <si>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</si>
  <si>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</si>
  <si>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</si>
  <si>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</si>
  <si>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</si>
  <si>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</si>
  <si>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</si>
  <si>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</si>
  <si>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</si>
  <si>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</si>
  <si>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</si>
  <si>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</si>
  <si>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</si>
  <si>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</si>
  <si>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</si>
  <si>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</si>
  <si>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</si>
  <si>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</si>
  <si>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</si>
  <si>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</si>
  <si>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</si>
  <si>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</si>
  <si>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</si>
  <si>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</si>
  <si>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</si>
  <si>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</si>
  <si>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</si>
  <si>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</si>
  <si>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</si>
  <si>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</si>
  <si>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</si>
  <si>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</si>
  <si>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</si>
  <si>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</si>
  <si>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</si>
  <si>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</si>
  <si>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</si>
  <si>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</si>
  <si>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</si>
  <si>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</si>
  <si>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</si>
  <si>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</si>
  <si>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</si>
  <si>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</si>
  <si>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</si>
  <si>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</si>
  <si>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</si>
  <si>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</si>
  <si>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</si>
  <si>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</si>
  <si>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</si>
  <si>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</si>
  <si>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</si>
  <si>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</si>
  <si>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</si>
  <si>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</si>
  <si>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</si>
  <si>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</si>
  <si>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</si>
  <si>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</si>
  <si>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</si>
  <si>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</si>
  <si>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</si>
  <si>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</si>
  <si>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</si>
  <si>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</si>
  <si>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</si>
  <si>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</si>
  <si>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</si>
  <si>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</si>
  <si>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</si>
  <si>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</si>
  <si>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</si>
  <si>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</si>
  <si>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</si>
  <si>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</si>
  <si>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</si>
  <si>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</si>
  <si>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</si>
  <si>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</si>
  <si>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</si>
  <si>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</si>
  <si>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</si>
  <si>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</si>
  <si>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</si>
  <si>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</si>
  <si>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</si>
  <si>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</si>
  <si>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</si>
  <si>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</si>
  <si>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</si>
  <si>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</si>
  <si>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</si>
  <si>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</si>
  <si>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</si>
  <si>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</si>
  <si>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</si>
  <si>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</si>
  <si>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</si>
  <si>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</si>
  <si>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</si>
  <si>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</si>
  <si>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</si>
  <si>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</si>
  <si>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</si>
  <si>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</si>
  <si>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</si>
  <si>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</si>
  <si>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</si>
  <si>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</si>
  <si>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</si>
  <si>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</si>
  <si>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</si>
  <si>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</si>
  <si>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</si>
  <si>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</si>
  <si>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</si>
  <si>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</si>
  <si>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</si>
  <si>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</si>
  <si>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</si>
  <si>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</si>
  <si>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</si>
  <si>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</si>
  <si>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</si>
  <si>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</si>
  <si>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</si>
  <si>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</si>
  <si>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</si>
  <si>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</si>
  <si>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</si>
  <si>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</si>
  <si>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</si>
  <si>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</si>
  <si>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</si>
  <si>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</si>
  <si>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</si>
  <si>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</si>
  <si>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</si>
  <si>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</si>
  <si>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</si>
  <si>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</si>
  <si>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</si>
  <si>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</si>
  <si>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</si>
  <si>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</si>
  <si>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</si>
  <si>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</si>
  <si>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</si>
  <si>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</si>
  <si>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</si>
  <si>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</si>
  <si>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</si>
  <si>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</si>
  <si>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</si>
  <si>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</si>
  <si>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</si>
  <si>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</si>
  <si>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</si>
  <si>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</si>
  <si>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</si>
  <si>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</si>
  <si>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</si>
  <si>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</si>
  <si>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</si>
  <si>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</si>
  <si>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</si>
  <si>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</si>
  <si>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</si>
  <si>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</si>
  <si>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</si>
  <si>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</si>
  <si>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</si>
  <si>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</si>
  <si>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</si>
  <si>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</si>
  <si>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</si>
  <si>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</si>
  <si>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</si>
  <si>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</si>
  <si>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</si>
  <si>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</si>
  <si>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</si>
  <si>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</si>
  <si>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</si>
  <si>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</si>
  <si>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</si>
  <si>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</si>
  <si>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</si>
  <si>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</si>
  <si>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</si>
  <si>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</si>
  <si>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</si>
  <si>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</si>
  <si>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</si>
  <si>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</si>
  <si>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</si>
  <si>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</si>
  <si>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</si>
  <si>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</si>
  <si>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</si>
  <si>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</si>
  <si>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</si>
  <si>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</si>
  <si>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</si>
  <si>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</si>
  <si>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</si>
  <si>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</si>
  <si>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</si>
  <si>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</si>
  <si>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</si>
  <si>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</si>
  <si>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</si>
  <si>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</si>
  <si>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</si>
  <si>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</si>
  <si>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</si>
  <si>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</si>
  <si>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</si>
  <si>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</si>
  <si>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</si>
  <si>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</si>
  <si>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</si>
  <si>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</si>
  <si>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</si>
  <si>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</si>
  <si>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</si>
  <si>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</si>
  <si>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</si>
  <si>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</si>
  <si>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</si>
  <si>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</si>
  <si>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</si>
  <si>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</si>
  <si>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</si>
  <si>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</si>
  <si>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</si>
  <si>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</si>
  <si>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</si>
  <si>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</si>
  <si>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</si>
  <si>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</si>
  <si>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</si>
  <si>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</si>
  <si>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</si>
  <si>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</si>
  <si>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</si>
  <si>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</si>
  <si>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</si>
  <si>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</si>
  <si>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</si>
  <si>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</si>
  <si>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</si>
  <si>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</si>
  <si>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</si>
  <si>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</si>
  <si>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</si>
  <si>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</si>
  <si>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</si>
  <si>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</si>
  <si>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</si>
  <si>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</si>
  <si>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</si>
  <si>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</si>
  <si>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</si>
  <si>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</si>
  <si>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</si>
  <si>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</si>
  <si>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</si>
  <si>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</si>
  <si>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</si>
  <si>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</si>
  <si>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</si>
  <si>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</si>
  <si>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</si>
  <si>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</si>
  <si>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</si>
  <si>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</si>
  <si>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</si>
  <si>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</si>
  <si>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</si>
  <si>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</si>
  <si>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</si>
  <si>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</si>
  <si>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</si>
  <si>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</si>
  <si>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</si>
  <si>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</si>
  <si>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</si>
  <si>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</si>
  <si>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</si>
  <si>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</si>
  <si>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</si>
  <si>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</si>
  <si>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</si>
  <si>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</si>
  <si>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</si>
  <si>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</si>
  <si>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</si>
  <si>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</si>
  <si>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</si>
  <si>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</si>
  <si>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</si>
  <si>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</si>
  <si>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</si>
  <si>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</si>
  <si>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</si>
  <si>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</si>
  <si>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</si>
  <si>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</si>
  <si>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</si>
  <si>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</si>
  <si>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</si>
  <si>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</si>
  <si>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</si>
  <si>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</si>
  <si>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</si>
  <si>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</si>
  <si>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</si>
  <si>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</si>
  <si>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</si>
  <si>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</si>
  <si>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</si>
  <si>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</si>
  <si>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</si>
  <si>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</si>
  <si>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</si>
  <si>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</si>
  <si>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</si>
  <si>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</si>
  <si>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</si>
  <si>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</si>
  <si>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</si>
  <si>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</si>
  <si>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</si>
  <si>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</si>
  <si>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</si>
  <si>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</si>
  <si>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</si>
  <si>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</si>
  <si>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</si>
  <si>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</si>
  <si>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</si>
  <si>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</si>
  <si>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</si>
  <si>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</si>
  <si>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</si>
  <si>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</si>
  <si>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</si>
  <si>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</si>
  <si>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</si>
  <si>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</si>
  <si>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</si>
  <si>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</si>
  <si>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</si>
  <si>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</si>
  <si>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</si>
  <si>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</si>
  <si>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</si>
  <si>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</si>
  <si>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</si>
  <si>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</si>
  <si>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</si>
  <si>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</si>
  <si>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</si>
  <si>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</si>
  <si>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</si>
  <si>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</si>
  <si>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</si>
  <si>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</si>
  <si>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</si>
  <si>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</si>
  <si>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</si>
  <si>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</si>
  <si>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</si>
  <si>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</si>
  <si>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</si>
  <si>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</si>
  <si>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</si>
  <si>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</si>
  <si>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</si>
  <si>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</si>
  <si>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</si>
  <si>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</si>
  <si>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</si>
  <si>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</si>
  <si>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</si>
  <si>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</si>
  <si>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</si>
  <si>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</si>
  <si>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</si>
  <si>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</si>
  <si>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</si>
  <si>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</si>
  <si>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</si>
  <si>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</si>
  <si>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</si>
  <si>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</si>
  <si>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</si>
  <si>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</si>
  <si>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</si>
  <si>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</si>
  <si>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</si>
  <si>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</si>
  <si>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</si>
  <si>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</si>
  <si>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</si>
  <si>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</si>
  <si>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</si>
  <si>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</si>
  <si>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</si>
  <si>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</si>
  <si>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</si>
  <si>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</si>
  <si>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</si>
  <si>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</si>
  <si>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</si>
  <si>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</si>
  <si>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</si>
  <si>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</si>
  <si>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</si>
  <si>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</si>
  <si>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</si>
  <si>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</si>
  <si>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</si>
  <si>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</si>
  <si>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</si>
  <si>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</si>
  <si>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</si>
  <si>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</si>
  <si>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</si>
  <si>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</si>
  <si>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</si>
  <si>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</si>
  <si>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</si>
  <si>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</si>
  <si>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</si>
  <si>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</si>
  <si>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</si>
  <si>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</si>
  <si>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</si>
  <si>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</si>
  <si>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</si>
  <si>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</si>
  <si>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</si>
  <si>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</si>
  <si>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</si>
  <si>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</si>
  <si>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</si>
  <si>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</si>
  <si>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</si>
  <si>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</si>
  <si>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</si>
  <si>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</si>
  <si>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</si>
  <si>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</si>
  <si>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</si>
  <si>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</si>
  <si>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</si>
  <si>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</si>
  <si>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</si>
  <si>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</si>
  <si>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</si>
  <si>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</si>
  <si>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</si>
  <si>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</si>
  <si>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</si>
  <si>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</si>
  <si>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</si>
  <si>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</si>
  <si>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</si>
  <si>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</si>
  <si>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</si>
  <si>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</si>
  <si>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</si>
  <si>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</si>
  <si>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</si>
  <si>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</si>
  <si>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</si>
  <si>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</si>
  <si>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</si>
  <si>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</si>
  <si>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</si>
  <si>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</si>
  <si>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</si>
  <si>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</si>
  <si>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</si>
  <si>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</si>
  <si>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</si>
  <si>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</si>
  <si>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</si>
  <si>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</si>
  <si>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</si>
  <si>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</si>
  <si>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</si>
  <si>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</si>
  <si>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</si>
  <si>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</si>
  <si>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</si>
  <si>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</si>
  <si>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</si>
  <si>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</si>
  <si>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</si>
  <si>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</si>
  <si>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</si>
  <si>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</si>
  <si>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</si>
  <si>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</si>
  <si>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</si>
  <si>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</si>
  <si>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</si>
  <si>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</si>
  <si>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</si>
  <si>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</si>
  <si>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</si>
  <si>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</si>
  <si>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</si>
  <si>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</si>
  <si>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</si>
  <si>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</si>
  <si>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</si>
  <si>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</si>
  <si>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</si>
  <si>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</si>
  <si>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</si>
  <si>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</si>
  <si>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</si>
  <si>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</si>
  <si>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</si>
  <si>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</si>
  <si>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</si>
  <si>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</si>
  <si>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</si>
  <si>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</si>
  <si>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</si>
  <si>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</si>
  <si>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</si>
  <si>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</si>
  <si>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</si>
  <si>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</si>
  <si>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</si>
  <si>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</si>
  <si>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</si>
  <si>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</si>
  <si>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</si>
  <si>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</si>
  <si>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</si>
  <si>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</si>
  <si>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</si>
  <si>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</si>
  <si>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</si>
  <si>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</si>
  <si>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</si>
  <si>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</si>
  <si>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</si>
  <si>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</si>
  <si>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</si>
  <si>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</si>
  <si>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</si>
  <si>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</si>
  <si>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</si>
  <si>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</si>
  <si>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</si>
  <si>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</si>
  <si>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</si>
  <si>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</si>
  <si>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</si>
  <si>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</si>
  <si>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</si>
  <si>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</si>
  <si>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</si>
  <si>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</si>
  <si>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</si>
  <si>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</si>
  <si>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</si>
  <si>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</si>
  <si>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</si>
  <si>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</si>
  <si>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</si>
  <si>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</si>
  <si>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</si>
  <si>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</si>
  <si>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</si>
  <si>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</si>
  <si>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</si>
  <si>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</si>
  <si>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</si>
  <si>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</si>
  <si>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</si>
  <si>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</si>
  <si>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</si>
  <si>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</si>
  <si>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</si>
  <si>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</si>
  <si>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</si>
  <si>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</si>
  <si>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</si>
  <si>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</si>
  <si>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</si>
  <si>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</si>
  <si>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</si>
  <si>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</si>
  <si>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</si>
  <si>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</si>
  <si>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</si>
  <si>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</si>
  <si>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</si>
  <si>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</si>
  <si>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</si>
  <si>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</si>
  <si>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</si>
  <si>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</si>
  <si>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</si>
  <si>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</si>
  <si>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</si>
  <si>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</si>
  <si>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</si>
  <si>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</si>
  <si>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</si>
  <si>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</si>
  <si>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</si>
  <si>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</si>
  <si>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</si>
  <si>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</si>
  <si>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</si>
  <si>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</si>
  <si>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</si>
  <si>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</si>
  <si>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</si>
  <si>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</si>
  <si>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</si>
  <si>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</si>
  <si>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</si>
  <si>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</si>
  <si>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</si>
  <si>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</si>
  <si>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</si>
  <si>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</si>
  <si>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</si>
  <si>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</si>
  <si>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</si>
  <si>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</si>
  <si>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</si>
  <si>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</si>
  <si>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</si>
  <si>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</si>
  <si>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</si>
  <si>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</si>
  <si>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</si>
  <si>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</si>
  <si>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</si>
  <si>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</si>
  <si>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</si>
  <si>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</si>
  <si>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</si>
  <si>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</si>
  <si>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</si>
  <si>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</si>
  <si>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</si>
  <si>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</si>
  <si>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</si>
  <si>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</si>
  <si>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</si>
  <si>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</si>
  <si>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</si>
  <si>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</si>
  <si>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</si>
  <si>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</si>
  <si>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</si>
  <si>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</si>
  <si>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</si>
  <si>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</si>
  <si>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</si>
  <si>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</si>
  <si>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</si>
  <si>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</si>
  <si>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</si>
  <si>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</si>
  <si>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</si>
  <si>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</si>
  <si>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</si>
  <si>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</si>
  <si>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</si>
  <si>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</si>
  <si>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</si>
  <si>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</si>
  <si>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</si>
  <si>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</si>
  <si>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</si>
  <si>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</si>
  <si>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</si>
  <si>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</si>
  <si>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</si>
  <si>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</si>
  <si>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</si>
  <si>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</si>
  <si>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</si>
  <si>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</si>
  <si>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</si>
  <si>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</si>
  <si>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</si>
  <si>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</si>
  <si>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</si>
  <si>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</si>
  <si>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</si>
  <si>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</si>
  <si>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</si>
  <si>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</si>
  <si>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</si>
  <si>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</si>
  <si>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</si>
  <si>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</si>
  <si>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</si>
  <si>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</si>
  <si>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</si>
  <si>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</si>
  <si>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</si>
  <si>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</si>
  <si>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</si>
  <si>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</si>
  <si>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</si>
  <si>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</si>
  <si>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</si>
  <si>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</si>
  <si>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</si>
  <si>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</si>
  <si>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</si>
  <si>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</si>
  <si>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</si>
  <si>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</si>
  <si>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</si>
  <si>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</si>
  <si>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</si>
  <si>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</si>
  <si>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</si>
  <si>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</si>
  <si>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</si>
  <si>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</si>
  <si>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</si>
  <si>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</si>
  <si>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</si>
  <si>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</si>
  <si>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</si>
  <si>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</si>
  <si>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</si>
  <si>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</si>
  <si>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</si>
  <si>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</si>
  <si>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</si>
  <si>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</si>
  <si>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</si>
  <si>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</si>
  <si>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</si>
  <si>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</si>
  <si>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</si>
  <si>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</si>
  <si>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</si>
  <si>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</si>
  <si>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</si>
  <si>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</si>
  <si>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</si>
  <si>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</si>
  <si>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</si>
  <si>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</si>
  <si>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</si>
  <si>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</si>
  <si>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</si>
  <si>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</si>
  <si>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</si>
  <si>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</si>
  <si>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</si>
  <si>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</si>
  <si>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</si>
  <si>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</si>
  <si>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</si>
  <si>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</si>
  <si>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</si>
  <si>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</si>
  <si>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</si>
  <si>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</si>
  <si>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</si>
  <si>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</si>
  <si>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</si>
  <si>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</si>
  <si>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</si>
  <si>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</si>
  <si>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</si>
  <si>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</si>
  <si>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</si>
  <si>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</si>
  <si>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</si>
  <si>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</si>
  <si>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</si>
  <si>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</si>
  <si>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</si>
  <si>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</si>
  <si>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</si>
  <si>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</si>
  <si>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</si>
  <si>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</si>
  <si>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</si>
  <si>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</si>
  <si>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</si>
  <si>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</si>
  <si>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</si>
  <si>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</si>
  <si>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</si>
  <si>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</si>
  <si>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</si>
  <si>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</si>
  <si>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</si>
  <si>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</si>
  <si>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</si>
  <si>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</si>
  <si>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</si>
  <si>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</si>
  <si>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</si>
  <si>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</si>
  <si>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</si>
  <si>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</si>
  <si>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</si>
  <si>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</si>
  <si>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</si>
  <si>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</si>
  <si>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</si>
  <si>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</si>
  <si>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</si>
  <si>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</si>
  <si>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</si>
  <si>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</si>
  <si>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</si>
  <si>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</si>
  <si>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</si>
  <si>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</si>
  <si>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</si>
  <si>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</si>
  <si>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</si>
  <si>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</si>
  <si>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</si>
  <si>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</si>
  <si>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</si>
  <si>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</si>
  <si>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</si>
  <si>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</si>
  <si>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</si>
  <si>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</si>
  <si>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</si>
  <si>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</si>
  <si>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</si>
  <si>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</si>
  <si>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</si>
  <si>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</si>
  <si>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</si>
  <si>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</si>
  <si>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</si>
  <si>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</si>
  <si>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</si>
  <si>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</si>
  <si>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</si>
  <si>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</si>
  <si>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</si>
  <si>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</si>
  <si>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</si>
  <si>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</si>
  <si>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</si>
  <si>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</si>
  <si>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</si>
  <si>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</si>
  <si>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</si>
  <si>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</si>
  <si>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</si>
  <si>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</si>
  <si>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</si>
  <si>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</si>
  <si>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</si>
  <si>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</si>
  <si>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</si>
  <si>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</si>
  <si>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</si>
  <si>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</si>
  <si>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</si>
  <si>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</si>
  <si>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</si>
  <si>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</si>
  <si>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</si>
  <si>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</si>
  <si>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</si>
  <si>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</si>
  <si>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</si>
  <si>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</si>
  <si>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</si>
  <si>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</si>
  <si>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</si>
  <si>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</si>
  <si>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</si>
  <si>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</si>
  <si>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</si>
  <si>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</si>
  <si>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</si>
  <si>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</si>
  <si>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</si>
  <si>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</si>
  <si>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</si>
  <si>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</si>
  <si>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</si>
  <si>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</si>
  <si>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</si>
  <si>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</si>
  <si>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</si>
  <si>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</si>
  <si>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</si>
  <si>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</si>
  <si>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</si>
  <si>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</si>
  <si>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</si>
  <si>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</si>
  <si>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</si>
  <si>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</si>
  <si>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</si>
  <si>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</si>
  <si>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</si>
  <si>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</si>
  <si>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</si>
  <si>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</si>
  <si>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</si>
  <si>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</si>
  <si>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</si>
  <si>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</si>
  <si>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</si>
  <si>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</si>
  <si>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</si>
  <si>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</si>
  <si>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</si>
  <si>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</si>
  <si>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</si>
  <si>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</si>
  <si>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</si>
  <si>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</si>
  <si>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</si>
  <si>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</si>
  <si>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</si>
  <si>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</si>
  <si>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</si>
  <si>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</si>
  <si>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</si>
  <si>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</si>
  <si>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</si>
  <si>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</si>
  <si>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</si>
  <si>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</si>
  <si>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</si>
  <si>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</si>
  <si>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</si>
  <si>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</si>
  <si>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</si>
  <si>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</si>
  <si>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</si>
  <si>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</si>
  <si>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</si>
  <si>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</si>
  <si>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</si>
  <si>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</si>
  <si>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</si>
  <si>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</si>
  <si>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</si>
  <si>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</si>
  <si>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</si>
  <si>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</si>
  <si>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</si>
  <si>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</si>
  <si>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</si>
  <si>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</si>
  <si>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</si>
  <si>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</si>
  <si>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</si>
  <si>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</si>
  <si>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</si>
  <si>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</si>
  <si>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</si>
  <si>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</si>
  <si>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</si>
  <si>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</si>
  <si>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</si>
  <si>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</si>
  <si>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</si>
  <si>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</si>
  <si>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</si>
  <si>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</si>
  <si>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</si>
  <si>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</si>
  <si>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</si>
  <si>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</si>
  <si>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</si>
  <si>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</si>
  <si>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</si>
  <si>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</si>
  <si>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</si>
  <si>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</si>
  <si>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</si>
  <si>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</si>
  <si>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</si>
  <si>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</si>
  <si>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</si>
  <si>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</si>
  <si>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</si>
  <si>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</si>
  <si>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</si>
  <si>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</si>
  <si>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</si>
  <si>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</si>
  <si>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</si>
  <si>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</si>
  <si>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</si>
  <si>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</si>
  <si>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</si>
  <si>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</si>
  <si>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</si>
  <si>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</si>
  <si>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</si>
  <si>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</si>
  <si>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</si>
  <si>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</si>
  <si>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</si>
  <si>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</si>
  <si>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</si>
  <si>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</si>
  <si>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</si>
  <si>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</si>
  <si>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</si>
  <si>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</si>
  <si>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</si>
  <si>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</si>
  <si>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</si>
  <si>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</si>
  <si>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</si>
  <si>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</si>
  <si>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</si>
  <si>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</si>
  <si>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</si>
  <si>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</si>
  <si>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</si>
  <si>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</si>
  <si>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</si>
  <si>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</si>
  <si>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</si>
  <si>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</si>
  <si>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</si>
  <si>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</si>
  <si>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</si>
  <si>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</si>
  <si>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</si>
  <si>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</si>
  <si>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</si>
  <si>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</si>
  <si>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</si>
  <si>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</si>
  <si>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</si>
  <si>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</si>
  <si>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</si>
  <si>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</si>
  <si>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</si>
  <si>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</si>
  <si>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</si>
  <si>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</si>
  <si>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</si>
  <si>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</si>
  <si>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</si>
  <si>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</si>
  <si>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</si>
  <si>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</si>
  <si>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</si>
  <si>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</si>
  <si>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</si>
  <si>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</si>
  <si>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</si>
  <si>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</si>
  <si>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</si>
  <si>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</si>
  <si>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</si>
  <si>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</si>
  <si>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</si>
  <si>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</si>
  <si>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</si>
  <si>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</si>
  <si>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</si>
  <si>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</si>
  <si>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</si>
  <si>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</si>
  <si>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</si>
  <si>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</si>
  <si>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</si>
  <si>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</si>
  <si>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</si>
  <si>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</si>
  <si>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</si>
  <si>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</si>
  <si>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</si>
  <si>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</si>
  <si>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</si>
  <si>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</si>
  <si>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</si>
  <si>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</si>
  <si>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</si>
  <si>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</si>
  <si>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</si>
  <si>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</si>
  <si>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</si>
  <si>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</si>
  <si>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</si>
  <si>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</si>
  <si>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</si>
  <si>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</si>
  <si>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</si>
  <si>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</si>
  <si>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</si>
  <si>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</si>
  <si>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</si>
  <si>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</si>
  <si>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</si>
  <si>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</si>
  <si>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</si>
  <si>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</si>
  <si>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</si>
  <si>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</si>
  <si>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</si>
  <si>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</si>
  <si>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</si>
  <si>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</si>
  <si>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</si>
  <si>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</si>
  <si>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</si>
  <si>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</si>
  <si>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</si>
  <si>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</si>
  <si>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</si>
  <si>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</si>
  <si>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</si>
  <si>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</si>
  <si>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</si>
  <si>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</si>
  <si>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</si>
  <si>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</si>
  <si>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</si>
  <si>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</si>
  <si>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</si>
  <si>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</si>
  <si>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</si>
  <si>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</si>
  <si>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</si>
  <si>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</si>
  <si>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</si>
  <si>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</si>
  <si>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</si>
  <si>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</si>
  <si>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</si>
  <si>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</si>
  <si>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</si>
  <si>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</si>
  <si>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</si>
  <si>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</si>
  <si>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</si>
  <si>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</si>
  <si>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</si>
  <si>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</si>
  <si>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</si>
  <si>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</si>
  <si>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</si>
  <si>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</si>
  <si>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</si>
  <si>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</si>
  <si>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</si>
  <si>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</si>
  <si>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</si>
  <si>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</si>
  <si>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</si>
  <si>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</si>
  <si>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</si>
  <si>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</si>
  <si>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</si>
  <si>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</si>
  <si>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</si>
  <si>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</si>
  <si>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</si>
  <si>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</si>
  <si>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</si>
  <si>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</si>
  <si>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</si>
  <si>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</si>
  <si>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</si>
  <si>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</si>
  <si>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</si>
  <si>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</si>
  <si>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</si>
  <si>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</si>
  <si>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</si>
  <si>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</si>
  <si>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</si>
  <si>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</si>
  <si>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</si>
  <si>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</si>
  <si>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</si>
  <si>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</si>
  <si>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</si>
  <si>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</si>
  <si>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</si>
  <si>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</si>
  <si>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</si>
  <si>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</si>
  <si>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</si>
  <si>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</si>
  <si>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</si>
  <si>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</si>
  <si>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</si>
  <si>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</si>
  <si>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</si>
  <si>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</si>
  <si>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</si>
  <si>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</si>
  <si>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</si>
  <si>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</si>
  <si>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</si>
  <si>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</si>
  <si>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</si>
  <si>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</si>
  <si>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</si>
  <si>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</si>
  <si>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</si>
  <si>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</si>
  <si>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</si>
  <si>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</si>
  <si>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</si>
  <si>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</si>
  <si>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</si>
  <si>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</si>
  <si>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</si>
  <si>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</si>
  <si>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</si>
  <si>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</si>
  <si>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</si>
  <si>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</si>
  <si>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</si>
  <si>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</si>
  <si>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</si>
  <si>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</si>
  <si>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</si>
  <si>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</si>
  <si>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</si>
  <si>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</si>
  <si>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</si>
  <si>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</si>
  <si>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</si>
  <si>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</si>
  <si>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</si>
  <si>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</si>
  <si>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</si>
  <si>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</si>
  <si>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</si>
  <si>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</si>
  <si>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</si>
  <si>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</si>
  <si>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</si>
  <si>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</si>
  <si>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</si>
  <si>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</si>
  <si>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</si>
  <si>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</si>
  <si>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</si>
  <si>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</si>
  <si>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</si>
  <si>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</si>
  <si>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</si>
  <si>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</si>
  <si>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</si>
  <si>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</si>
  <si>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</si>
  <si>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</si>
  <si>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</si>
  <si>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</si>
  <si>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</si>
  <si>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</si>
  <si>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</si>
  <si>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</si>
  <si>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</si>
  <si>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</si>
  <si>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</si>
  <si>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</si>
  <si>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</si>
  <si>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</si>
  <si>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</si>
  <si>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</si>
  <si>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</si>
  <si>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</si>
  <si>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</si>
  <si>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</si>
  <si>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</si>
  <si>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</si>
  <si>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</si>
  <si>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</si>
  <si>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</si>
  <si>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</si>
  <si>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</si>
  <si>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</si>
  <si>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</si>
  <si>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</si>
  <si>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</si>
  <si>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</si>
  <si>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</si>
  <si>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</si>
  <si>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</si>
  <si>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</si>
  <si>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</si>
  <si>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</si>
  <si>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</si>
  <si>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</si>
  <si>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</si>
  <si>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</si>
  <si>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</si>
  <si>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</si>
  <si>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</si>
  <si>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</si>
  <si>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</si>
  <si>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</si>
  <si>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</si>
  <si>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</si>
  <si>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</si>
  <si>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</si>
  <si>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</si>
  <si>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</si>
  <si>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</si>
  <si>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</si>
  <si>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</si>
  <si>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</si>
  <si>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</si>
  <si>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</si>
  <si>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</si>
  <si>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</si>
  <si>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</si>
  <si>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</si>
  <si>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</si>
  <si>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</si>
  <si>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</si>
  <si>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</si>
  <si>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</si>
  <si>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</si>
  <si>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</si>
  <si>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</si>
  <si>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</si>
  <si>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</si>
  <si>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</si>
  <si>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</si>
  <si>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</si>
  <si>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</si>
  <si>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</si>
  <si>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</si>
  <si>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</si>
  <si>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</si>
  <si>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</si>
  <si>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</si>
  <si>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</si>
  <si>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</si>
  <si>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</si>
  <si>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</si>
  <si>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</si>
  <si>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</si>
  <si>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</si>
  <si>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</si>
  <si>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</si>
  <si>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</si>
  <si>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</si>
  <si>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</si>
  <si>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</si>
  <si>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</si>
  <si>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</si>
  <si>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</si>
  <si>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</si>
  <si>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</si>
  <si>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</si>
  <si>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</si>
  <si>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</si>
  <si>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</si>
  <si>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</si>
  <si>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</si>
  <si>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</si>
  <si>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</si>
  <si>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</si>
  <si>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</si>
  <si>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</si>
  <si>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</si>
  <si>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</si>
  <si>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</si>
  <si>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</si>
  <si>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</si>
  <si>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</si>
  <si>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</si>
  <si>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</si>
  <si>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</si>
  <si>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</si>
  <si>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</si>
  <si>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</si>
  <si>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</si>
  <si>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</si>
  <si>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</si>
  <si>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</si>
  <si>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</si>
  <si>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</si>
  <si>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</si>
  <si>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</si>
  <si>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</si>
  <si>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</si>
  <si>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</si>
  <si>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</si>
  <si>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</si>
  <si>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</si>
  <si>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</si>
  <si>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</si>
  <si>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</si>
  <si>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</si>
  <si>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</si>
  <si>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</si>
  <si>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</si>
  <si>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</si>
  <si>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</si>
  <si>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</si>
  <si>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</si>
  <si>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</si>
  <si>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</si>
  <si>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</si>
  <si>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</si>
  <si>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</si>
  <si>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</si>
  <si>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</si>
  <si>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</si>
  <si>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</si>
  <si>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</si>
  <si>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</si>
  <si>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</si>
  <si>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</si>
  <si>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</si>
  <si>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</si>
  <si>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</si>
  <si>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</si>
  <si>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</si>
  <si>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</si>
  <si>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</si>
  <si>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</si>
  <si>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</si>
  <si>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</si>
  <si>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</si>
  <si>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</si>
  <si>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</si>
  <si>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</si>
  <si>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</si>
  <si>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</si>
  <si>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</si>
  <si>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</si>
  <si>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</si>
  <si>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</si>
  <si>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</si>
  <si>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</si>
  <si>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</si>
  <si>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</si>
  <si>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</si>
  <si>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</si>
  <si>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</si>
  <si>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</si>
  <si>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</si>
  <si>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</si>
  <si>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</si>
  <si>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</si>
  <si>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</si>
  <si>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</si>
  <si>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</si>
  <si>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</si>
  <si>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</si>
  <si>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</si>
  <si>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</si>
  <si>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</si>
  <si>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</si>
  <si>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</si>
  <si>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</si>
  <si>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</si>
  <si>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</si>
  <si>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</si>
  <si>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</si>
  <si>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</si>
  <si>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</si>
  <si>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</si>
  <si>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</si>
  <si>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</si>
  <si>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</si>
  <si>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</si>
  <si>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</si>
  <si>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</si>
  <si>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</si>
  <si>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</si>
  <si>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</si>
  <si>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</si>
  <si>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</si>
  <si>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</si>
  <si>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</si>
  <si>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</si>
  <si>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</si>
  <si>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</si>
  <si>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</si>
  <si>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</si>
  <si>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</si>
  <si>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</si>
  <si>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</si>
  <si>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</si>
  <si>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</si>
  <si>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</si>
  <si>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</si>
  <si>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</si>
  <si>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</si>
  <si>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</si>
  <si>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</si>
  <si>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</si>
  <si>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</si>
  <si>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</si>
  <si>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</si>
  <si>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</si>
  <si>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</si>
  <si>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</si>
  <si>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</si>
  <si>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</si>
  <si>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</si>
  <si>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</si>
  <si>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</si>
  <si>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</si>
  <si>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</si>
  <si>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</si>
  <si>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</si>
  <si>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</si>
  <si>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</si>
  <si>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</si>
  <si>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</si>
  <si>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</si>
  <si>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</si>
  <si>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</si>
  <si>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</si>
  <si>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</si>
  <si>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</si>
  <si>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</si>
  <si>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</si>
  <si>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</si>
  <si>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</si>
  <si>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</si>
  <si>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</si>
  <si>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</si>
  <si>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</si>
  <si>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</si>
  <si>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</si>
  <si>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</si>
  <si>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</si>
  <si>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</si>
  <si>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</si>
  <si>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</si>
  <si>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</si>
  <si>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</si>
  <si>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</si>
  <si>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</si>
  <si>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</si>
  <si>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</si>
  <si>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</si>
  <si>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</si>
  <si>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</si>
  <si>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</si>
  <si>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</si>
  <si>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</si>
  <si>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</si>
  <si>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</si>
  <si>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</si>
  <si>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</si>
  <si>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</si>
  <si>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</si>
  <si>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</si>
  <si>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</si>
  <si>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</si>
  <si>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</si>
  <si>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</si>
  <si>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</si>
  <si>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</si>
  <si>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</si>
  <si>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</si>
  <si>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</si>
  <si>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</si>
  <si>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</si>
  <si>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</si>
  <si>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</si>
  <si>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</si>
  <si>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</si>
  <si>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</si>
  <si>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</si>
  <si>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</si>
  <si>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</si>
  <si>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</si>
  <si>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</si>
  <si>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</si>
  <si>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</si>
  <si>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</si>
  <si>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</si>
  <si>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</si>
  <si>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</si>
  <si>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</si>
  <si>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</si>
  <si>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</si>
  <si>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</si>
  <si>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</si>
  <si>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</si>
  <si>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</si>
  <si>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</si>
  <si>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</si>
  <si>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</si>
  <si>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</si>
  <si>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</si>
  <si>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</si>
  <si>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</si>
  <si>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</si>
  <si>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</si>
  <si>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</si>
  <si>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</si>
  <si>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</si>
  <si>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</si>
  <si>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</si>
  <si>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</si>
  <si>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</si>
  <si>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</si>
  <si>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</si>
  <si>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</si>
  <si>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</si>
  <si>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</si>
  <si>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</si>
  <si>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</si>
  <si>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</si>
  <si>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</si>
  <si>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</si>
  <si>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</si>
  <si>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</si>
  <si>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</si>
  <si>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</si>
  <si>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</si>
  <si>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</si>
  <si>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</si>
  <si>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</si>
  <si>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</si>
  <si>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</si>
  <si>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</si>
  <si>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</si>
  <si>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</si>
  <si>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</si>
  <si>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</si>
  <si>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</si>
  <si>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</si>
  <si>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</si>
  <si>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</si>
  <si>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</si>
  <si>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</si>
  <si>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</si>
  <si>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</si>
  <si>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</si>
  <si>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</si>
  <si>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</si>
  <si>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</si>
  <si>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</si>
  <si>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</si>
  <si>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</si>
  <si>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</si>
  <si>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</si>
  <si>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</si>
  <si>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</si>
  <si>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</si>
  <si>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</si>
  <si>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</si>
  <si>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</si>
  <si>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</si>
  <si>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</si>
  <si>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</si>
  <si>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</si>
  <si>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</si>
  <si>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</si>
  <si>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</si>
  <si>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</si>
  <si>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</si>
  <si>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</si>
  <si>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</si>
  <si>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</si>
  <si>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</si>
  <si>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</si>
  <si>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</si>
  <si>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</si>
  <si>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</si>
  <si>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</si>
  <si>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</si>
  <si>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</si>
  <si>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</si>
  <si>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</si>
  <si>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</si>
  <si>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</si>
  <si>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</si>
  <si>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</si>
  <si>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</si>
  <si>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</si>
  <si>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</si>
  <si>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</si>
  <si>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</si>
  <si>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</si>
  <si>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</si>
  <si>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</si>
  <si>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</si>
  <si>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</si>
  <si>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</si>
  <si>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</si>
  <si>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</si>
  <si>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</si>
  <si>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</si>
  <si>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</si>
  <si>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</si>
  <si>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</si>
  <si>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</si>
  <si>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</si>
  <si>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</si>
  <si>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</si>
  <si>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</si>
  <si>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</si>
  <si>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</si>
  <si>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</si>
  <si>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</si>
  <si>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</si>
  <si>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</si>
  <si>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</si>
  <si>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</si>
  <si>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</si>
  <si>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</si>
  <si>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</si>
  <si>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</si>
  <si>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</si>
  <si>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</si>
  <si>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</si>
  <si>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</si>
  <si>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</si>
  <si>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</si>
  <si>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</si>
  <si>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</si>
  <si>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</si>
  <si>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</si>
  <si>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</si>
  <si>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</si>
  <si>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</si>
  <si>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</si>
  <si>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</si>
  <si>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</si>
  <si>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</si>
  <si>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</si>
  <si>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</si>
  <si>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</si>
  <si>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</si>
  <si>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</si>
  <si>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</si>
  <si>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</si>
  <si>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</si>
  <si>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</si>
  <si>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</si>
  <si>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</si>
  <si>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</si>
  <si>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</si>
  <si>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</si>
  <si>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</si>
  <si>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</si>
  <si>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</si>
  <si>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</si>
  <si>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</si>
  <si>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</si>
  <si>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</si>
  <si>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</si>
  <si>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</si>
  <si>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</si>
  <si>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</si>
  <si>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</si>
  <si>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</si>
  <si>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</si>
  <si>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</si>
  <si>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</si>
  <si>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</si>
  <si>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</si>
  <si>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</si>
  <si>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</si>
  <si>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</si>
  <si>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</si>
  <si>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</si>
  <si>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</si>
  <si>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</si>
  <si>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</si>
  <si>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</si>
  <si>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</si>
  <si>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</si>
  <si>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</si>
  <si>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</si>
  <si>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</si>
  <si>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</si>
  <si>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</si>
  <si>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</si>
  <si>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</si>
  <si>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</si>
  <si>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</si>
  <si>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</si>
  <si>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</si>
  <si>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</si>
  <si>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</si>
  <si>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</si>
  <si>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</si>
  <si>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</si>
  <si>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</si>
  <si>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</si>
  <si>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</si>
  <si>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</si>
  <si>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</si>
  <si>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</si>
  <si>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</si>
  <si>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</si>
  <si>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</si>
  <si>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</si>
  <si>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</si>
  <si>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</si>
  <si>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</si>
  <si>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</si>
  <si>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</si>
  <si>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</si>
  <si>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</si>
  <si>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</si>
  <si>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</si>
  <si>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</si>
  <si>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</si>
  <si>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</si>
  <si>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</si>
  <si>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</si>
  <si>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</si>
  <si>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</si>
  <si>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</si>
  <si>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</si>
  <si>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</si>
  <si>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</si>
  <si>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</si>
  <si>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</si>
  <si>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</si>
  <si>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</si>
  <si>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</si>
  <si>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</si>
  <si>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</si>
  <si>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</si>
  <si>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</si>
  <si>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</si>
  <si>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</si>
  <si>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</si>
  <si>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</si>
  <si>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</si>
  <si>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</si>
  <si>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</si>
  <si>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</si>
  <si>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</si>
  <si>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</si>
  <si>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</si>
  <si>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</si>
  <si>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</si>
  <si>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</si>
  <si>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</si>
  <si>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</si>
  <si>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</si>
  <si>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</si>
  <si>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</si>
  <si>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</si>
  <si>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</si>
  <si>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</si>
  <si>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</si>
  <si>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</si>
  <si>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</si>
  <si>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</si>
  <si>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</si>
  <si>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</si>
  <si>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</si>
  <si>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</si>
  <si>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</si>
  <si>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</si>
  <si>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</si>
  <si>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</si>
  <si>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</si>
  <si>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</si>
  <si>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</si>
  <si>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</si>
  <si>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</si>
  <si>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</si>
  <si>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</si>
  <si>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</si>
  <si>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</si>
  <si>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</si>
  <si>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</si>
  <si>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</si>
  <si>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</si>
  <si>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</si>
  <si>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</si>
  <si>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</si>
  <si>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</si>
  <si>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</si>
  <si>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</si>
  <si>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</si>
  <si>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</si>
  <si>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</si>
  <si>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</si>
  <si>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</si>
  <si>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</si>
  <si>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</si>
  <si>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</si>
  <si>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</si>
  <si>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</si>
  <si>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</si>
  <si>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</si>
  <si>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</si>
  <si>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</si>
  <si>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</si>
  <si>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</si>
  <si>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</si>
  <si>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</si>
  <si>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</si>
  <si>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</si>
  <si>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</si>
  <si>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</si>
  <si>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</si>
  <si>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</si>
  <si>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</si>
  <si>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</si>
  <si>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</si>
  <si>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</si>
  <si>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</si>
  <si>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</si>
  <si>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</si>
  <si>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</si>
  <si>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</si>
  <si>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</si>
  <si>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</si>
  <si>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</si>
  <si>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</si>
  <si>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</si>
  <si>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</si>
  <si>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</si>
  <si>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</si>
  <si>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</si>
  <si>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</si>
  <si>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</si>
  <si>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</si>
  <si>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</si>
  <si>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</si>
  <si>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</si>
  <si>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</si>
  <si>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</si>
  <si>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</si>
  <si>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</si>
  <si>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</si>
  <si>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</si>
  <si>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</si>
  <si>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</si>
  <si>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</si>
  <si>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</si>
  <si>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</si>
  <si>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</si>
  <si>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</si>
  <si>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</si>
  <si>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</si>
  <si>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</si>
  <si>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</si>
  <si>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</si>
  <si>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</si>
  <si>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</si>
  <si>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</si>
  <si>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</si>
  <si>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</si>
  <si>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</si>
  <si>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</si>
  <si>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</si>
  <si>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</si>
  <si>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</si>
  <si>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</si>
  <si>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</si>
  <si>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</si>
  <si>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</si>
  <si>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</si>
  <si>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</si>
  <si>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</si>
  <si>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</si>
  <si>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</si>
  <si>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</si>
  <si>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</si>
  <si>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</si>
  <si>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</si>
  <si>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</si>
  <si>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</si>
  <si>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</si>
  <si>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</si>
  <si>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</si>
  <si>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</si>
  <si>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</si>
  <si>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</si>
  <si>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</si>
  <si>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</si>
  <si>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</si>
  <si>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</si>
  <si>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</si>
  <si>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</si>
  <si>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</si>
  <si>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</si>
  <si>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</si>
  <si>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</si>
  <si>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</si>
  <si>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</si>
  <si>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</si>
  <si>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</si>
  <si>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</si>
  <si>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</si>
  <si>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</si>
  <si>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</si>
  <si>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</si>
  <si>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</si>
  <si>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</si>
  <si>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</si>
  <si>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</si>
  <si>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</si>
  <si>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</si>
  <si>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</si>
  <si>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</si>
  <si>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</si>
  <si>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</si>
  <si>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</si>
  <si>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</si>
  <si>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</si>
  <si>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</si>
  <si>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</si>
  <si>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</si>
  <si>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</si>
  <si>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</si>
  <si>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</si>
  <si>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</si>
  <si>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</si>
  <si>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</si>
  <si>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</si>
  <si>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</si>
  <si>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</si>
  <si>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</si>
  <si>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</si>
  <si>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</si>
  <si>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</si>
  <si>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</si>
  <si>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</si>
  <si>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</si>
  <si>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</si>
  <si>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</si>
  <si>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</si>
  <si>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</si>
  <si>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</si>
  <si>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</si>
  <si>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</si>
  <si>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</si>
  <si>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</si>
  <si>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</si>
  <si>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</si>
  <si>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</si>
  <si>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</si>
  <si>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</si>
  <si>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</si>
  <si>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</si>
  <si>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</si>
  <si>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</si>
  <si>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</si>
  <si>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</si>
  <si>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</si>
  <si>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</si>
  <si>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</si>
  <si>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</si>
  <si>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</si>
  <si>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</si>
  <si>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</si>
  <si>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</si>
  <si>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</si>
  <si>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</si>
  <si>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</si>
  <si>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</si>
  <si>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</si>
  <si>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</si>
  <si>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</si>
  <si>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</si>
  <si>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</si>
  <si>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</si>
  <si>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</si>
  <si>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</si>
  <si>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</si>
  <si>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</si>
  <si>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</si>
  <si>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</si>
  <si>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</si>
  <si>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</si>
  <si>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</si>
  <si>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</si>
  <si>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</si>
  <si>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</si>
  <si>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</si>
  <si>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</si>
  <si>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</si>
  <si>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</si>
  <si>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</si>
  <si>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</si>
  <si>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</si>
  <si>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</si>
  <si>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</si>
  <si>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</si>
  <si>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</si>
  <si>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</si>
  <si>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</si>
  <si>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</si>
  <si>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</si>
  <si>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</si>
  <si>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</si>
  <si>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</si>
  <si>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</si>
  <si>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</si>
  <si>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</si>
  <si>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</si>
  <si>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</si>
  <si>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</si>
  <si>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</si>
  <si>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</si>
  <si>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</si>
  <si>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</si>
  <si>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</si>
  <si>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</si>
  <si>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</si>
  <si>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</si>
  <si>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</si>
  <si>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</si>
  <si>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</si>
  <si>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</si>
  <si>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</si>
  <si>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</si>
  <si>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</si>
  <si>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</si>
  <si>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</si>
  <si>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</si>
  <si>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</si>
  <si>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</si>
  <si>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</si>
  <si>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</si>
  <si>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</si>
  <si>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</si>
  <si>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</si>
  <si>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</si>
  <si>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</si>
  <si>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</si>
  <si>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</si>
  <si>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</si>
  <si>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</si>
  <si>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</si>
  <si>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</si>
  <si>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</si>
  <si>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</si>
  <si>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</si>
  <si>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</si>
  <si>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</si>
  <si>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</si>
  <si>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</si>
  <si>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</si>
  <si>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</si>
  <si>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</si>
  <si>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</si>
  <si>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</si>
  <si>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</si>
  <si>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</si>
  <si>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</si>
  <si>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</si>
  <si>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</si>
  <si>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</si>
  <si>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</si>
  <si>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</si>
  <si>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</si>
  <si>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</si>
  <si>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</si>
  <si>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</si>
  <si>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</si>
  <si>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</si>
  <si>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</si>
  <si>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</si>
  <si>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</si>
  <si>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</si>
  <si>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</si>
  <si>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</si>
  <si>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</si>
  <si>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</si>
  <si>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</si>
  <si>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</si>
  <si>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</si>
  <si>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</si>
  <si>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</si>
  <si>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</si>
  <si>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</si>
  <si>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</si>
  <si>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</si>
  <si>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</si>
  <si>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</si>
  <si>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</si>
  <si>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</si>
  <si>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</si>
  <si>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</si>
  <si>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</si>
  <si>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</si>
  <si>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</si>
  <si>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</si>
  <si>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</si>
  <si>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</si>
  <si>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</si>
  <si>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</si>
  <si>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</si>
  <si>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</si>
  <si>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</si>
  <si>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</si>
  <si>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</si>
  <si>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</si>
  <si>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</si>
  <si>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</si>
  <si>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</si>
  <si>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</si>
  <si>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</si>
  <si>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</si>
  <si>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</si>
  <si>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</si>
  <si>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</si>
  <si>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</si>
  <si>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</si>
  <si>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</si>
  <si>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</si>
  <si>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</si>
  <si>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</si>
  <si>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</si>
  <si>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</si>
  <si>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</si>
  <si>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</si>
  <si>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</si>
  <si>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</si>
  <si>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</si>
  <si>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</si>
  <si>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</si>
  <si>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</si>
  <si>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</si>
  <si>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</si>
  <si>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</si>
  <si>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</si>
  <si>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</si>
  <si>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</si>
  <si>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</si>
  <si>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</si>
  <si>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</si>
  <si>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</si>
  <si>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</si>
  <si>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</si>
  <si>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</si>
  <si>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</si>
  <si>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</si>
  <si>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</si>
  <si>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</si>
  <si>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</si>
  <si>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</si>
  <si>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</si>
  <si>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</si>
  <si>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</si>
  <si>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</si>
  <si>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</si>
  <si>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</si>
  <si>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</si>
  <si>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</si>
  <si>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</si>
  <si>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</si>
  <si>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</si>
  <si>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</si>
  <si>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</si>
  <si>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</si>
  <si>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</si>
  <si>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</si>
  <si>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</si>
  <si>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</si>
  <si>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</si>
  <si>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</si>
  <si>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</si>
  <si>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</si>
  <si>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</si>
  <si>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</si>
  <si>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</si>
  <si>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</si>
  <si>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</si>
  <si>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</si>
  <si>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</si>
  <si>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</si>
  <si>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</si>
  <si>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</si>
  <si>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</si>
  <si>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</si>
  <si>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</si>
  <si>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</si>
  <si>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</si>
  <si>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</si>
  <si>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</si>
  <si>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</si>
  <si>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</si>
  <si>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</si>
  <si>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</si>
  <si>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</si>
  <si>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</si>
  <si>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</si>
  <si>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</si>
  <si>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</si>
  <si>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</si>
  <si>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</si>
  <si>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</si>
  <si>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</si>
  <si>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</si>
  <si>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</si>
  <si>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</si>
  <si>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</si>
  <si>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</si>
  <si>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</si>
  <si>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</si>
  <si>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</si>
  <si>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</si>
  <si>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</si>
  <si>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</si>
  <si>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</si>
  <si>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</si>
  <si>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</si>
  <si>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</si>
  <si>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</si>
  <si>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</si>
  <si>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</si>
  <si>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</si>
  <si>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</si>
  <si>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</si>
  <si>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</si>
  <si>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</si>
  <si>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</si>
  <si>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</si>
  <si>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</si>
  <si>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</si>
  <si>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</si>
  <si>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</si>
  <si>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</si>
  <si>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</si>
  <si>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</si>
  <si>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</si>
  <si>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</si>
  <si>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</si>
  <si>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</si>
  <si>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</si>
  <si>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</si>
  <si>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</si>
  <si>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</si>
  <si>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</si>
  <si>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</si>
  <si>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</si>
  <si>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</si>
  <si>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</si>
  <si>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</si>
  <si>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</si>
  <si>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</si>
  <si>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</si>
  <si>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</si>
  <si>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</si>
  <si>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</si>
  <si>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</si>
  <si>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</si>
  <si>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</si>
  <si>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</si>
  <si>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</si>
  <si>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</si>
  <si>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</si>
  <si>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</si>
  <si>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</si>
  <si>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</si>
  <si>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</si>
  <si>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</si>
  <si>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</si>
  <si>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</si>
  <si>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</si>
  <si>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</si>
  <si>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</si>
  <si>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</si>
  <si>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</si>
  <si>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</si>
  <si>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</si>
  <si>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</si>
  <si>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</si>
  <si>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</si>
  <si>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</si>
  <si>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</si>
  <si>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</si>
  <si>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</si>
  <si>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</si>
  <si>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</si>
  <si>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</si>
  <si>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</si>
  <si>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</si>
  <si>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</si>
  <si>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</si>
  <si>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</si>
  <si>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</si>
  <si>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</si>
  <si>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</si>
  <si>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</si>
  <si>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</si>
  <si>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</si>
  <si>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</si>
  <si>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</si>
  <si>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</si>
  <si>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</si>
  <si>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</si>
  <si>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</si>
  <si>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</si>
  <si>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</si>
  <si>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</si>
  <si>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</si>
  <si>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</si>
  <si>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</si>
  <si>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</si>
  <si>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</si>
  <si>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</si>
  <si>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</si>
  <si>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</si>
  <si>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</si>
  <si>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</si>
  <si>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</si>
  <si>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</si>
  <si>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</si>
  <si>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</si>
  <si>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</si>
  <si>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</si>
  <si>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</si>
  <si>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</si>
  <si>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</si>
  <si>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</si>
  <si>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</si>
  <si>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</si>
  <si>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</si>
  <si>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</si>
  <si>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</si>
  <si>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</si>
  <si>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</si>
  <si>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</si>
  <si>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</si>
  <si>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</si>
  <si>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</si>
  <si>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</si>
  <si>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</si>
  <si>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</si>
  <si>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</si>
  <si>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</si>
  <si>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</si>
  <si>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</si>
  <si>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</si>
  <si>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</si>
  <si>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</si>
  <si>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</si>
  <si>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</si>
  <si>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</si>
  <si>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</si>
  <si>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</si>
  <si>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</si>
  <si>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</si>
  <si>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</si>
  <si>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</si>
  <si>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</si>
  <si>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</si>
  <si>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</si>
  <si>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</si>
  <si>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</si>
  <si>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</si>
  <si>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</si>
  <si>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</si>
  <si>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</si>
  <si>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</si>
  <si>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</si>
  <si>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</si>
  <si>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</si>
  <si>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</si>
  <si>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</si>
  <si>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</si>
  <si>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</si>
  <si>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</si>
  <si>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</si>
  <si>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</si>
  <si>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</si>
  <si>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</si>
  <si>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</si>
  <si>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</si>
  <si>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</si>
  <si>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</si>
  <si>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</si>
  <si>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</si>
  <si>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</si>
  <si>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</si>
  <si>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</si>
  <si>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</si>
  <si>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</si>
  <si>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</si>
  <si>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</si>
  <si>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</si>
  <si>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</si>
  <si>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</si>
  <si>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</si>
  <si>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</si>
  <si>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</si>
  <si>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</si>
  <si>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</si>
  <si>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</si>
  <si>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</si>
  <si>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</si>
  <si>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</si>
  <si>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</si>
  <si>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</si>
  <si>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</si>
  <si>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</si>
  <si>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</si>
  <si>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</si>
  <si>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</si>
  <si>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</si>
  <si>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</si>
  <si>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</si>
  <si>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</si>
  <si>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</si>
  <si>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</si>
  <si>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</si>
  <si>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</si>
  <si>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</si>
  <si>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</si>
  <si>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</si>
  <si>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</si>
  <si>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</si>
  <si>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</si>
  <si>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</si>
  <si>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</si>
  <si>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</si>
  <si>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</si>
  <si>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</si>
  <si>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</si>
  <si>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</si>
  <si>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</si>
  <si>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</si>
  <si>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</si>
  <si>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</si>
  <si>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</si>
  <si>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</si>
  <si>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</si>
  <si>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</si>
  <si>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</si>
  <si>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</si>
  <si>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</si>
  <si>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</si>
  <si>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</si>
  <si>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</si>
  <si>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</si>
  <si>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</si>
  <si>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</si>
  <si>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</si>
  <si>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</si>
  <si>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</si>
  <si>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</si>
  <si>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</si>
  <si>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</si>
  <si>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</si>
  <si>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</si>
  <si>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</si>
  <si>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</si>
  <si>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</si>
  <si>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</si>
  <si>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</si>
  <si>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</si>
  <si>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</si>
  <si>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</si>
  <si>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</si>
  <si>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</si>
  <si>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</si>
  <si>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</si>
  <si>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</si>
  <si>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</si>
  <si>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</si>
  <si>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</si>
  <si>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</si>
  <si>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</si>
  <si>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</si>
  <si>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</si>
  <si>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</si>
  <si>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</si>
  <si>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</si>
  <si>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</si>
  <si>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</si>
  <si>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</si>
  <si>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</si>
  <si>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</si>
  <si>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</si>
  <si>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</si>
  <si>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</si>
  <si>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</si>
  <si>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</si>
  <si>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</si>
  <si>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</si>
  <si>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</si>
  <si>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</si>
  <si>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</si>
  <si>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</si>
  <si>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</si>
  <si>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</si>
  <si>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</si>
  <si>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</si>
  <si>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</si>
  <si>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</si>
  <si>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</si>
  <si>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</si>
  <si>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</si>
  <si>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</si>
  <si>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</si>
  <si>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</si>
  <si>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</si>
  <si>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</si>
  <si>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</si>
  <si>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</si>
  <si>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</si>
  <si>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</si>
  <si>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</si>
  <si>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</si>
  <si>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</si>
  <si>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</si>
  <si>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</si>
  <si>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</si>
  <si>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</si>
  <si>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</si>
  <si>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</si>
  <si>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</si>
  <si>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</si>
  <si>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</si>
  <si>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</si>
  <si>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</si>
  <si>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</si>
  <si>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</si>
  <si>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</si>
  <si>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</si>
  <si>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</si>
  <si>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</si>
  <si>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</si>
  <si>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</si>
  <si>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</si>
  <si>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</si>
  <si>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</si>
  <si>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</si>
  <si>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</si>
  <si>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</si>
  <si>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</si>
  <si>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</si>
  <si>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</si>
  <si>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</si>
  <si>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</si>
  <si>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</si>
  <si>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</si>
  <si>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</si>
  <si>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</si>
  <si>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</si>
  <si>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</si>
  <si>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</si>
  <si>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</si>
  <si>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</si>
  <si>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</si>
  <si>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</si>
  <si>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</si>
  <si>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</si>
  <si>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</si>
  <si>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</si>
  <si>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</si>
  <si>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</si>
  <si>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</si>
  <si>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</si>
  <si>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</si>
  <si>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</si>
  <si>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</si>
  <si>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</si>
  <si>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</si>
  <si>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</si>
  <si>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</si>
  <si>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</si>
  <si>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</si>
  <si>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</si>
  <si>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</si>
  <si>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</si>
  <si>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</si>
  <si>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</si>
  <si>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</si>
  <si>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</si>
  <si>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</si>
  <si>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</si>
  <si>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</si>
  <si>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</si>
  <si>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</si>
  <si>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</si>
  <si>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</si>
  <si>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</si>
  <si>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</si>
  <si>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</si>
  <si>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</si>
  <si>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</si>
  <si>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</si>
  <si>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</si>
  <si>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</si>
  <si>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</si>
  <si>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</si>
  <si>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</si>
  <si>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</si>
  <si>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</si>
  <si>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</si>
  <si>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</si>
  <si>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</si>
  <si>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</si>
  <si>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</si>
  <si>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</si>
  <si>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</si>
  <si>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</si>
  <si>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</si>
  <si>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</si>
  <si>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</si>
  <si>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</si>
  <si>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</si>
  <si>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</si>
  <si>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</si>
  <si>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</si>
  <si>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</si>
  <si>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</si>
  <si>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</si>
  <si>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</si>
  <si>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</si>
  <si>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</si>
  <si>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</si>
  <si>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</si>
  <si>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</si>
  <si>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</si>
  <si>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</si>
  <si>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</si>
  <si>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</si>
  <si>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</si>
  <si>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</si>
  <si>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</si>
  <si>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</si>
  <si>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</si>
  <si>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</si>
  <si>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</si>
  <si>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</si>
  <si>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</si>
  <si>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</si>
  <si>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</si>
  <si>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</si>
  <si>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</si>
  <si>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</si>
  <si>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</si>
  <si>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</si>
  <si>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</si>
  <si>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</si>
  <si>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</si>
  <si>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</si>
  <si>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</si>
  <si>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</si>
  <si>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</si>
  <si>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</si>
  <si>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</si>
  <si>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</si>
  <si>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</si>
  <si>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</si>
  <si>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</si>
  <si>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</si>
  <si>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</si>
  <si>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</si>
  <si>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</si>
  <si>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</si>
  <si>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</si>
  <si>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</si>
  <si>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</si>
  <si>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</si>
  <si>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</si>
  <si>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</si>
  <si>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</si>
  <si>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</si>
  <si>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</si>
  <si>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</si>
  <si>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</si>
  <si>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</si>
  <si>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</si>
  <si>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</si>
  <si>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</si>
  <si>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</si>
  <si>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</si>
  <si>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</si>
  <si>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</si>
  <si>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</si>
  <si>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</si>
  <si>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</si>
  <si>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</si>
  <si>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</si>
  <si>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</si>
  <si>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</si>
  <si>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</si>
  <si>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</si>
  <si>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</si>
  <si>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</si>
  <si>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</si>
  <si>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</si>
  <si>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</si>
  <si>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</si>
  <si>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</si>
  <si>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</si>
  <si>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</si>
  <si>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</si>
  <si>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</si>
  <si>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</si>
  <si>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</si>
  <si>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</si>
  <si>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</si>
  <si>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</si>
  <si>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</si>
  <si>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</si>
  <si>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</si>
  <si>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</si>
  <si>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</si>
  <si>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</si>
  <si>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</si>
  <si>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</si>
  <si>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</si>
  <si>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</si>
  <si>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</si>
  <si>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</si>
  <si>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</si>
  <si>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</si>
  <si>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</si>
  <si>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</si>
  <si>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</si>
  <si>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</si>
  <si>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</si>
  <si>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</si>
  <si>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</si>
  <si>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</si>
  <si>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</si>
  <si>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</si>
  <si>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</si>
  <si>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</si>
  <si>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</si>
  <si>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</si>
  <si>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</si>
  <si>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</si>
  <si>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</si>
  <si>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</si>
  <si>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</si>
  <si>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</si>
  <si>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</si>
  <si>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</si>
  <si>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</si>
  <si>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</si>
  <si>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</si>
  <si>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</si>
  <si>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</si>
  <si>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</si>
  <si>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</si>
  <si>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</si>
  <si>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</si>
  <si>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</si>
  <si>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</si>
  <si>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</si>
  <si>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</si>
  <si>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</si>
  <si>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</si>
  <si>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</si>
  <si>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</si>
  <si>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</si>
  <si>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</si>
  <si>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</si>
  <si>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</si>
  <si>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</si>
  <si>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</si>
  <si>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</si>
  <si>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</si>
  <si>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</si>
  <si>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</si>
  <si>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</si>
  <si>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</si>
  <si>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</si>
  <si>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</si>
  <si>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</si>
  <si>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</si>
  <si>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</si>
  <si>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</si>
  <si>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</si>
  <si>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</si>
  <si>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</si>
  <si>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</si>
  <si>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</si>
  <si>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</si>
  <si>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</si>
  <si>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</si>
  <si>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</si>
  <si>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</si>
  <si>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</si>
  <si>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</si>
  <si>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</si>
  <si>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</si>
  <si>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</si>
  <si>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</si>
  <si>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</si>
  <si>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</si>
  <si>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</si>
  <si>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</si>
  <si>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</si>
  <si>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</si>
  <si>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</si>
  <si>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</si>
  <si>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</si>
  <si>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</si>
  <si>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</si>
  <si>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</si>
  <si>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</si>
  <si>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</si>
  <si>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</si>
  <si>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</si>
  <si>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</si>
  <si>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</si>
  <si>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</si>
  <si>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</si>
  <si>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</si>
  <si>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</si>
  <si>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</si>
  <si>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</si>
  <si>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</si>
  <si>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</si>
  <si>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</si>
  <si>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</si>
  <si>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</si>
  <si>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</si>
  <si>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</si>
  <si>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</si>
  <si>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</si>
  <si>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</si>
  <si>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</si>
  <si>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</si>
  <si>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</si>
  <si>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</si>
  <si>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</si>
  <si>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</si>
  <si>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</si>
  <si>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</si>
  <si>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</si>
  <si>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</si>
  <si>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</si>
  <si>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</si>
  <si>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</si>
  <si>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</si>
  <si>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</si>
  <si>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</si>
  <si>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</si>
  <si>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</si>
  <si>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</si>
  <si>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</si>
  <si>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</si>
  <si>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</si>
  <si>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</si>
  <si>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</si>
  <si>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</si>
  <si>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</si>
  <si>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</si>
  <si>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</si>
  <si>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</si>
  <si>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</si>
  <si>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</si>
  <si>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</si>
  <si>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</si>
  <si>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</si>
  <si>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</si>
  <si>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</si>
  <si>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</si>
  <si>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</si>
  <si>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</si>
  <si>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</si>
  <si>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</si>
  <si>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</si>
  <si>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</si>
  <si>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</si>
  <si>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</si>
  <si>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</si>
  <si>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</si>
  <si>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</si>
  <si>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</si>
  <si>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</si>
  <si>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</si>
  <si>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</si>
  <si>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</si>
  <si>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</si>
  <si>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</si>
  <si>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</si>
  <si>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</si>
  <si>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</si>
  <si>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</si>
  <si>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</si>
  <si>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</si>
  <si>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</si>
  <si>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</si>
  <si>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</si>
  <si>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</si>
  <si>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</si>
  <si>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</si>
  <si>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</si>
  <si>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</si>
  <si>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</si>
  <si>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</si>
  <si>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</si>
  <si>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</si>
  <si>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</si>
  <si>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</si>
  <si>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</si>
  <si>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</si>
  <si>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</si>
  <si>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</si>
  <si>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</si>
  <si>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</si>
  <si>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</si>
  <si>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</si>
  <si>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</si>
  <si>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</si>
  <si>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</si>
  <si>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</si>
  <si>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</si>
  <si>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</si>
  <si>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</si>
  <si>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</si>
  <si>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</si>
  <si>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</si>
  <si>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</si>
  <si>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</si>
  <si>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</si>
  <si>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</si>
  <si>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</si>
  <si>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</si>
  <si>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</si>
  <si>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</si>
  <si>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</si>
  <si>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</si>
  <si>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</si>
  <si>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</si>
  <si>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</si>
  <si>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</si>
  <si>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</si>
  <si>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</si>
  <si>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</si>
  <si>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</si>
  <si>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</si>
  <si>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</si>
  <si>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</si>
  <si>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</si>
  <si>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</si>
  <si>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</si>
  <si>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</si>
  <si>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</si>
  <si>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</si>
  <si>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</si>
  <si>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</si>
  <si>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</si>
  <si>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</si>
  <si>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</si>
  <si>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</si>
  <si>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</si>
  <si>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</si>
  <si>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</si>
  <si>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</si>
  <si>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</si>
  <si>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</si>
  <si>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</si>
  <si>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</si>
  <si>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</si>
  <si>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</si>
  <si>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</si>
  <si>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</si>
  <si>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</si>
  <si>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</si>
  <si>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</si>
  <si>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</si>
  <si>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</si>
  <si>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</si>
  <si>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</si>
  <si>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</si>
  <si>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</si>
  <si>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</si>
  <si>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</si>
  <si>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</si>
  <si>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</si>
  <si>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</si>
  <si>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</si>
  <si>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</si>
  <si>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</si>
  <si>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</si>
  <si>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</si>
  <si>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</si>
  <si>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</si>
  <si>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</si>
  <si>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</si>
  <si>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</si>
  <si>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</si>
  <si>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</si>
  <si>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</si>
  <si>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</si>
  <si>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</si>
  <si>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</si>
  <si>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</si>
  <si>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</si>
  <si>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</si>
  <si>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</si>
  <si>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</si>
  <si>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</si>
  <si>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</si>
  <si>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</si>
  <si>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</si>
  <si>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</si>
  <si>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</si>
  <si>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</si>
  <si>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</si>
  <si>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</si>
  <si>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</si>
  <si>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</si>
  <si>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</si>
  <si>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</si>
  <si>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</si>
  <si>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</si>
  <si>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</si>
  <si>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</si>
  <si>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</si>
  <si>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</si>
  <si>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</si>
  <si>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</si>
  <si>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</si>
  <si>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</si>
  <si>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</si>
  <si>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</si>
  <si>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</si>
  <si>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</si>
  <si>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</si>
  <si>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</si>
  <si>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</si>
  <si>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</si>
  <si>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</si>
  <si>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</si>
  <si>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</si>
  <si>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</si>
  <si>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</si>
  <si>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</si>
  <si>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</si>
  <si>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</si>
  <si>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</si>
  <si>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</si>
  <si>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</si>
  <si>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</si>
  <si>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</si>
  <si>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</si>
  <si>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</si>
  <si>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</si>
  <si>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</si>
  <si>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</si>
  <si>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</si>
  <si>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</si>
  <si>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</si>
  <si>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</si>
  <si>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</si>
  <si>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</si>
  <si>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</si>
  <si>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</si>
  <si>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</si>
  <si>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</si>
  <si>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</si>
  <si>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</si>
  <si>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</si>
  <si>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</si>
  <si>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</si>
  <si>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</si>
  <si>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</si>
  <si>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</si>
  <si>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</si>
  <si>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</si>
  <si>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</si>
  <si>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</si>
  <si>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</si>
  <si>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</si>
  <si>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</si>
  <si>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</si>
  <si>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</si>
  <si>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</si>
  <si>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</si>
  <si>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</si>
  <si>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</si>
  <si>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</si>
  <si>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</si>
  <si>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</si>
  <si>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</si>
  <si>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</si>
  <si>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</si>
  <si>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</si>
  <si>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</si>
  <si>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</si>
  <si>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</si>
  <si>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</si>
  <si>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</si>
  <si>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</si>
  <si>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</si>
  <si>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</si>
  <si>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</si>
  <si>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</si>
  <si>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</si>
  <si>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</si>
  <si>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</si>
  <si>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</si>
  <si>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</si>
  <si>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</si>
  <si>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</si>
  <si>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</si>
  <si>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</si>
  <si>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</si>
  <si>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</si>
  <si>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</si>
  <si>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</si>
  <si>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</si>
  <si>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</si>
  <si>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</si>
  <si>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</si>
  <si>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</si>
  <si>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</si>
  <si>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</si>
  <si>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</si>
  <si>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</si>
  <si>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</si>
  <si>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</si>
  <si>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</si>
  <si>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</si>
  <si>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</si>
  <si>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</si>
  <si>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</si>
  <si>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</si>
  <si>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</si>
  <si>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</si>
  <si>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</si>
  <si>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</si>
  <si>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</si>
  <si>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</si>
  <si>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</si>
  <si>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</si>
  <si>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</si>
  <si>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</si>
  <si>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</si>
  <si>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</si>
  <si>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</si>
  <si>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</si>
  <si>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</si>
  <si>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</si>
  <si>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</si>
  <si>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</si>
  <si>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</si>
  <si>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</si>
  <si>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</si>
  <si>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</si>
  <si>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</si>
  <si>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</si>
  <si>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</si>
  <si>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</si>
  <si>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</si>
  <si>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</si>
  <si>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</si>
  <si>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</si>
  <si>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</si>
  <si>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</si>
  <si>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</si>
  <si>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</si>
  <si>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</si>
  <si>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</si>
  <si>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</si>
  <si>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</si>
  <si>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</si>
  <si>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</si>
  <si>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</si>
  <si>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</si>
  <si>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</si>
  <si>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</si>
  <si>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</si>
  <si>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</si>
  <si>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</si>
  <si>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</si>
  <si>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</si>
  <si>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</si>
  <si>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</si>
  <si>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</si>
  <si>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</si>
  <si>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</si>
  <si>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</si>
  <si>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</si>
  <si>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</si>
  <si>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</si>
  <si>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</si>
  <si>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</si>
  <si>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</si>
  <si>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</si>
  <si>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</si>
  <si>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</si>
  <si>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</si>
  <si>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</si>
  <si>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</si>
  <si>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</si>
  <si>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</si>
  <si>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</si>
  <si>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</si>
  <si>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</si>
  <si>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</si>
  <si>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</si>
  <si>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</si>
  <si>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</si>
  <si>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</si>
  <si>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</si>
  <si>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</si>
  <si>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</si>
  <si>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</si>
  <si>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</si>
  <si>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</si>
  <si>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</si>
  <si>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</si>
  <si>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</si>
  <si>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</si>
  <si>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</si>
  <si>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</si>
  <si>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</si>
  <si>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</si>
  <si>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</si>
  <si>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</si>
  <si>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</si>
  <si>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</si>
  <si>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</si>
  <si>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</si>
  <si>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</si>
  <si>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</si>
  <si>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</si>
  <si>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</si>
  <si>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</si>
  <si>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</si>
  <si>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</si>
  <si>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</si>
  <si>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</si>
  <si>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</si>
  <si>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</si>
  <si>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</si>
  <si>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</si>
  <si>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</si>
  <si>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</si>
  <si>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</si>
  <si>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</si>
  <si>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</si>
  <si>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</si>
  <si>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</si>
  <si>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</si>
  <si>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</si>
  <si>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</si>
  <si>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</si>
  <si>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</si>
  <si>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</si>
  <si>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</si>
  <si>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</si>
  <si>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</si>
  <si>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</si>
  <si>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</si>
  <si>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</si>
  <si>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</si>
  <si>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</si>
  <si>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</si>
  <si>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</si>
  <si>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</si>
  <si>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</si>
  <si>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</si>
  <si>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</si>
  <si>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</si>
  <si>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</si>
  <si>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</si>
  <si>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</si>
  <si>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</si>
  <si>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</si>
  <si>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</si>
  <si>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</si>
  <si>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</si>
  <si>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</si>
  <si>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</si>
  <si>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</si>
  <si>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</si>
  <si>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</si>
  <si>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</si>
  <si>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</si>
  <si>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</si>
  <si>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</si>
  <si>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</si>
  <si>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</si>
  <si>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</si>
  <si>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</si>
  <si>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</si>
  <si>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</si>
  <si>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</si>
  <si>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</si>
  <si>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</si>
  <si>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</si>
  <si>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</si>
  <si>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</si>
  <si>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</si>
  <si>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</si>
  <si>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</si>
  <si>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</si>
  <si>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</si>
  <si>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</si>
  <si>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</si>
  <si>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</si>
  <si>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</si>
  <si>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</si>
  <si>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</si>
  <si>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</si>
  <si>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</si>
  <si>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</si>
  <si>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</si>
  <si>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</si>
  <si>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</si>
  <si>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</si>
  <si>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</si>
  <si>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</si>
  <si>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</si>
  <si>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</si>
  <si>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</si>
  <si>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</si>
  <si>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</si>
  <si>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</si>
  <si>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</si>
  <si>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</si>
  <si>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</si>
  <si>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</si>
  <si>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</si>
  <si>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</si>
  <si>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</si>
  <si>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</si>
  <si>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</si>
  <si>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</si>
  <si>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</si>
  <si>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</si>
  <si>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</si>
  <si>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</si>
  <si>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</si>
  <si>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</si>
  <si>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</si>
  <si>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</si>
  <si>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</si>
  <si>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</si>
  <si>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</si>
  <si>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</si>
  <si>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</si>
  <si>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</si>
  <si>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</si>
  <si>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</si>
  <si>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</si>
  <si>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</si>
  <si>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</si>
  <si>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</si>
  <si>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</si>
  <si>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</si>
  <si>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</si>
  <si>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</si>
  <si>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</si>
  <si>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</si>
  <si>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</si>
  <si>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</si>
  <si>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</si>
  <si>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</si>
  <si>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</si>
  <si>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</si>
  <si>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</si>
  <si>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</si>
  <si>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</si>
  <si>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</si>
  <si>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</si>
  <si>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</si>
  <si>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</si>
  <si>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</si>
  <si>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</si>
  <si>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</si>
  <si>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</si>
  <si>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</si>
  <si>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</si>
  <si>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</si>
  <si>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</si>
  <si>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</si>
  <si>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</si>
  <si>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</si>
  <si>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</si>
  <si>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</si>
  <si>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</si>
  <si>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</si>
  <si>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</si>
  <si>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</si>
  <si>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</si>
  <si>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</si>
  <si>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</si>
  <si>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</si>
  <si>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</si>
  <si>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</si>
  <si>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</si>
  <si>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</si>
  <si>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</si>
  <si>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</si>
  <si>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</si>
  <si>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</si>
  <si>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</si>
  <si>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</si>
  <si>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</si>
  <si>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</si>
  <si>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</si>
  <si>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</si>
  <si>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</si>
  <si>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</si>
  <si>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</si>
  <si>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</si>
  <si>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</si>
  <si>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</si>
  <si>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</si>
  <si>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</si>
  <si>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</si>
  <si>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</si>
  <si>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</si>
  <si>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</si>
  <si>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</si>
  <si>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</si>
  <si>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</si>
  <si>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</si>
  <si>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</si>
  <si>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</si>
  <si>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</si>
  <si>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</si>
  <si>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</si>
  <si>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</si>
  <si>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</si>
  <si>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</si>
  <si>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</si>
  <si>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</si>
  <si>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</si>
  <si>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</si>
  <si>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</si>
  <si>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</si>
  <si>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</si>
  <si>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</si>
  <si>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</si>
  <si>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</si>
  <si>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</si>
  <si>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</si>
  <si>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</si>
  <si>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</si>
  <si>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</si>
  <si>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</si>
  <si>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</si>
  <si>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</si>
  <si>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</si>
  <si>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</si>
  <si>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</si>
  <si>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</si>
  <si>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</si>
  <si>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</si>
  <si>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</si>
  <si>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</si>
  <si>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</si>
  <si>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</si>
  <si>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</si>
  <si>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</si>
  <si>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</si>
  <si>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</si>
  <si>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</si>
  <si>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</si>
  <si>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</si>
  <si>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</si>
  <si>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</si>
  <si>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</si>
  <si>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</si>
  <si>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</si>
  <si>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</si>
  <si>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</si>
  <si>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</si>
  <si>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</si>
  <si>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</si>
  <si>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</si>
  <si>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</si>
  <si>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</si>
  <si>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</si>
  <si>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</si>
  <si>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</si>
  <si>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</si>
  <si>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</si>
  <si>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</si>
  <si>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</si>
  <si>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</si>
  <si>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</si>
  <si>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</si>
  <si>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</si>
  <si>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</si>
  <si>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</si>
  <si>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</si>
  <si>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</si>
  <si>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</si>
  <si>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</si>
  <si>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</si>
  <si>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</si>
  <si>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</si>
  <si>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</si>
  <si>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</si>
  <si>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</si>
  <si>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</si>
  <si>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</si>
  <si>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</si>
  <si>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</si>
  <si>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</si>
  <si>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</si>
  <si>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</si>
  <si>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</si>
  <si>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</si>
  <si>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</si>
  <si>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</si>
  <si>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</si>
  <si>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</si>
  <si>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</si>
  <si>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</si>
  <si>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</si>
  <si>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</si>
  <si>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</si>
  <si>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</si>
  <si>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</si>
  <si>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</si>
  <si>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</si>
  <si>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</si>
  <si>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</si>
  <si>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</si>
  <si>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</si>
  <si>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</si>
  <si>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</si>
  <si>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</si>
  <si>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</si>
  <si>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</si>
  <si>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</si>
  <si>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</si>
  <si>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</si>
  <si>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</si>
  <si>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</si>
  <si>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</si>
  <si>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</si>
  <si>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</si>
  <si>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</si>
  <si>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</si>
  <si>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</si>
  <si>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</si>
  <si>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</si>
  <si>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</si>
  <si>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</si>
  <si>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</si>
  <si>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</si>
  <si>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</si>
  <si>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</si>
  <si>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</si>
  <si>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</si>
  <si>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</si>
  <si>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</si>
  <si>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</si>
  <si>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</si>
  <si>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</si>
  <si>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</si>
  <si>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</si>
  <si>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</si>
  <si>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</si>
  <si>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</si>
  <si>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</si>
  <si>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</si>
  <si>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</si>
  <si>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</si>
  <si>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</si>
  <si>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</si>
  <si>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</si>
  <si>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</si>
  <si>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</si>
  <si>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</si>
  <si>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</si>
  <si>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</si>
  <si>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</si>
  <si>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</si>
  <si>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</si>
  <si>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</si>
  <si>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</si>
  <si>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</si>
  <si>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</si>
  <si>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</si>
  <si>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</si>
  <si>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</si>
  <si>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</si>
  <si>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</si>
  <si>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</si>
  <si>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</si>
  <si>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</si>
  <si>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</si>
  <si>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</si>
  <si>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</si>
  <si>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</si>
  <si>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</si>
  <si>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</si>
  <si>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</si>
  <si>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</si>
  <si>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</si>
  <si>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</si>
  <si>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</si>
  <si>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</si>
  <si>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</si>
  <si>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</si>
  <si>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</si>
  <si>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</si>
  <si>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</si>
  <si>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</si>
  <si>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</si>
  <si>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</si>
  <si>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</si>
  <si>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</si>
  <si>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</si>
  <si>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</si>
  <si>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</si>
  <si>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</si>
  <si>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</si>
  <si>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</si>
  <si>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</si>
  <si>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</si>
  <si>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</si>
  <si>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</si>
  <si>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</si>
  <si>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</si>
  <si>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</si>
  <si>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</si>
  <si>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</si>
  <si>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</si>
  <si>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</si>
  <si>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</si>
  <si>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</si>
  <si>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</si>
  <si>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</si>
  <si>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</si>
  <si>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</si>
  <si>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</si>
  <si>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</si>
  <si>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</si>
  <si>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</si>
  <si>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</si>
  <si>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</si>
  <si>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</si>
  <si>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</si>
  <si>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</si>
  <si>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</si>
  <si>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</si>
  <si>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</si>
  <si>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</si>
  <si>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</si>
  <si>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</si>
  <si>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</si>
  <si>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</si>
  <si>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</si>
  <si>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</si>
  <si>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</si>
  <si>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</si>
  <si>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</si>
  <si>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</si>
  <si>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</si>
  <si>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</si>
  <si>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</si>
  <si>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</si>
  <si>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</si>
  <si>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</si>
  <si>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</si>
  <si>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</si>
  <si>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</si>
  <si>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</si>
  <si>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</si>
  <si>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</si>
  <si>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</si>
  <si>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</si>
  <si>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</si>
  <si>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</si>
  <si>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</si>
  <si>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</si>
  <si>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</si>
  <si>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</si>
  <si>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</si>
  <si>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</si>
  <si>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</si>
  <si>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</si>
  <si>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</si>
  <si>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</si>
  <si>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</si>
  <si>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</si>
  <si>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</si>
  <si>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</si>
  <si>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</si>
  <si>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</si>
  <si>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</si>
  <si>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</si>
  <si>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</si>
  <si>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</si>
  <si>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</si>
  <si>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</si>
  <si>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</si>
  <si>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</si>
  <si>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</si>
  <si>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</si>
  <si>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</si>
  <si>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</si>
  <si>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</si>
  <si>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</si>
  <si>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</si>
  <si>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</si>
  <si>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</si>
  <si>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</si>
  <si>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</si>
  <si>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</si>
  <si>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</si>
  <si>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</si>
  <si>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</si>
  <si>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</si>
  <si>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</si>
  <si>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</si>
  <si>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</si>
  <si>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</si>
  <si>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</si>
  <si>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</si>
  <si>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</si>
  <si>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</si>
  <si>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</si>
  <si>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</si>
  <si>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</si>
  <si>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</si>
  <si>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</si>
  <si>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</si>
  <si>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</si>
  <si>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</si>
  <si>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</si>
  <si>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</si>
  <si>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</si>
  <si>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</si>
  <si>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</si>
  <si>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</si>
  <si>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</si>
  <si>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</si>
  <si>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</si>
  <si>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</si>
  <si>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</si>
  <si>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</si>
  <si>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</si>
  <si>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</si>
  <si>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</si>
  <si>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</si>
  <si>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</si>
  <si>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</si>
  <si>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</si>
  <si>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</si>
  <si>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</si>
  <si>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</si>
  <si>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</si>
  <si>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</si>
  <si>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</si>
  <si>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</si>
  <si>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</si>
  <si>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</si>
  <si>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</si>
  <si>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</si>
  <si>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</si>
  <si>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</si>
  <si>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</si>
  <si>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</si>
  <si>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</si>
  <si>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</si>
  <si>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</si>
  <si>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</si>
  <si>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</si>
  <si>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</si>
  <si>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</si>
  <si>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</si>
  <si>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</si>
  <si>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</si>
  <si>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</si>
  <si>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</si>
  <si>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</si>
  <si>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</si>
  <si>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</si>
  <si>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</si>
  <si>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</si>
  <si>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</si>
  <si>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</si>
  <si>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</si>
  <si>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</si>
  <si>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</si>
  <si>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</si>
  <si>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</si>
  <si>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</si>
  <si>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</si>
  <si>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</si>
  <si>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</si>
  <si>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</si>
  <si>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</si>
  <si>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</si>
  <si>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</si>
  <si>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</si>
  <si>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</si>
  <si>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</si>
  <si>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</si>
  <si>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</si>
  <si>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</si>
  <si>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</si>
  <si>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</si>
  <si>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</si>
  <si>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</si>
  <si>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</si>
  <si>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</si>
  <si>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</si>
  <si>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</si>
  <si>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</si>
  <si>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</si>
  <si>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</si>
  <si>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</si>
  <si>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</si>
  <si>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</si>
  <si>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</si>
  <si>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</si>
  <si>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</si>
  <si>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</si>
  <si>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</si>
  <si>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</si>
  <si>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</si>
  <si>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</si>
  <si>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</si>
  <si>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</si>
  <si>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</si>
  <si>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</si>
  <si>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</si>
  <si>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</si>
  <si>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</si>
  <si>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</si>
  <si>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</si>
  <si>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</si>
  <si>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</si>
  <si>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</si>
  <si>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</si>
  <si>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</si>
  <si>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</si>
  <si>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</si>
  <si>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</si>
  <si>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</si>
  <si>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</si>
  <si>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</si>
  <si>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</si>
  <si>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</si>
  <si>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</si>
  <si>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</si>
  <si>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</si>
  <si>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</si>
  <si>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</si>
  <si>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</si>
  <si>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</si>
  <si>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</si>
  <si>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</si>
  <si>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</si>
  <si>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</si>
  <si>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</si>
  <si>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</si>
  <si>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</si>
  <si>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</si>
  <si>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</si>
  <si>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</si>
  <si>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</si>
  <si>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</si>
  <si>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</si>
  <si>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</si>
  <si>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</si>
  <si>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</si>
  <si>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</si>
  <si>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</si>
  <si>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</si>
  <si>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</si>
  <si>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</si>
  <si>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</si>
  <si>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</si>
  <si>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</si>
  <si>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</si>
  <si>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</si>
  <si>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</si>
  <si>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</si>
  <si>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</si>
  <si>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</si>
  <si>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</si>
  <si>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</si>
  <si>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</si>
  <si>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</si>
  <si>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</si>
  <si>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</si>
  <si>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</si>
  <si>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</si>
  <si>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</si>
  <si>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</si>
  <si>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</si>
  <si>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</si>
  <si>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</si>
  <si>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</si>
  <si>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</si>
  <si>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</si>
  <si>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</si>
  <si>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</si>
  <si>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</si>
  <si>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</si>
  <si>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</si>
  <si>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</si>
  <si>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</si>
  <si>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</si>
  <si>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</si>
  <si>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</si>
  <si>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</si>
  <si>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</si>
  <si>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</si>
  <si>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</si>
  <si>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</si>
  <si>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</si>
  <si>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</si>
  <si>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</si>
  <si>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</si>
  <si>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</si>
  <si>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</si>
  <si>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</si>
  <si>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</si>
  <si>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</si>
  <si>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</si>
  <si>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</si>
  <si>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</si>
  <si>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</si>
  <si>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</si>
  <si>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</si>
  <si>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</si>
  <si>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</si>
  <si>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</si>
  <si>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</si>
  <si>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</si>
  <si>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</si>
  <si>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</si>
  <si>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</si>
  <si>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</si>
  <si>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</si>
  <si>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</si>
  <si>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</si>
  <si>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</si>
  <si>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</si>
  <si>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</si>
  <si>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</si>
  <si>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</si>
  <si>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</si>
  <si>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</si>
  <si>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</si>
  <si>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</si>
  <si>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</si>
  <si>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</si>
  <si>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</si>
  <si>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</si>
  <si>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</si>
  <si>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</si>
  <si>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</si>
  <si>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</si>
  <si>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</si>
  <si>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</si>
  <si>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</si>
  <si>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</si>
  <si>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</si>
  <si>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</si>
  <si>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</si>
  <si>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</si>
  <si>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</si>
  <si>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</si>
  <si>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</si>
  <si>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</si>
  <si>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</si>
  <si>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</si>
  <si>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</si>
  <si>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</si>
  <si>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</si>
  <si>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</si>
  <si>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</si>
  <si>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</si>
  <si>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</si>
  <si>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</si>
  <si>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</si>
  <si>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</si>
  <si>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</si>
  <si>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</si>
  <si>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</si>
  <si>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</si>
  <si>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</si>
  <si>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</si>
  <si>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</si>
  <si>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</si>
  <si>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</si>
  <si>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</si>
  <si>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</si>
  <si>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</si>
  <si>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</si>
  <si>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</si>
  <si>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</si>
  <si>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</si>
  <si>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</si>
  <si>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</si>
  <si>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</si>
  <si>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</si>
  <si>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</si>
  <si>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</si>
  <si>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</si>
  <si>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</si>
  <si>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</si>
  <si>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</si>
  <si>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</si>
  <si>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</si>
  <si>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</si>
  <si>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</si>
  <si>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</si>
  <si>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</si>
  <si>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</si>
  <si>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</si>
  <si>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</si>
  <si>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</si>
  <si>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</si>
  <si>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</si>
  <si>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</si>
  <si>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</si>
  <si>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</si>
  <si>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</si>
  <si>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</si>
  <si>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</si>
  <si>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</si>
  <si>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</si>
  <si>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</si>
  <si>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</si>
  <si>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</si>
  <si>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</si>
  <si>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</si>
  <si>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</si>
  <si>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</si>
  <si>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</si>
  <si>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</si>
  <si>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</si>
  <si>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</si>
  <si>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</si>
  <si>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</si>
  <si>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</si>
  <si>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</si>
  <si>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</si>
  <si>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</si>
  <si>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</si>
  <si>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</si>
  <si>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</si>
  <si>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</si>
  <si>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</si>
  <si>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</si>
  <si>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</si>
  <si>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</si>
  <si>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</si>
  <si>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</si>
  <si>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</si>
  <si>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</si>
  <si>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</si>
  <si>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</si>
  <si>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</si>
  <si>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</si>
  <si>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</si>
  <si>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</si>
  <si>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</si>
  <si>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</si>
  <si>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</si>
  <si>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</si>
  <si>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</si>
  <si>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</si>
  <si>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</si>
  <si>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</si>
  <si>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</si>
  <si>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</si>
  <si>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</si>
  <si>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</si>
  <si>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</si>
  <si>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</si>
  <si>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</si>
  <si>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</si>
  <si>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</si>
  <si>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</si>
  <si>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</si>
  <si>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</si>
  <si>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</si>
  <si>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</si>
  <si>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</si>
  <si>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</si>
  <si>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</si>
  <si>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</si>
  <si>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</si>
  <si>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</si>
  <si>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</si>
  <si>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</si>
  <si>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</si>
  <si>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</si>
  <si>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</si>
  <si>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</si>
  <si>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</si>
  <si>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</si>
  <si>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</si>
  <si>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</si>
  <si>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</si>
  <si>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</si>
  <si>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</si>
  <si>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</si>
  <si>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</si>
  <si>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</si>
  <si>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</si>
  <si>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</si>
  <si>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</si>
  <si>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</si>
  <si>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</si>
  <si>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</si>
  <si>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</si>
  <si>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</si>
  <si>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</si>
  <si>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</si>
  <si>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</si>
  <si>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</si>
  <si>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</si>
  <si>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</si>
  <si>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</si>
  <si>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</si>
  <si>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</si>
  <si>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</si>
  <si>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</si>
  <si>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</si>
  <si>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</si>
  <si>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</si>
  <si>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</si>
  <si>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</si>
  <si>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</si>
  <si>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</si>
  <si>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</si>
  <si>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</si>
  <si>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</si>
  <si>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</si>
  <si>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</si>
  <si>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</si>
  <si>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</si>
  <si>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</si>
  <si>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</si>
  <si>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</si>
  <si>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</si>
  <si>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</si>
  <si>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</si>
  <si>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</si>
  <si>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</si>
  <si>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</si>
  <si>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</si>
  <si>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</si>
  <si>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</si>
  <si>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</si>
  <si>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</si>
  <si>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</si>
  <si>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</si>
  <si>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</si>
  <si>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</si>
  <si>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</si>
  <si>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</si>
  <si>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</si>
  <si>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</si>
  <si>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</si>
  <si>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</si>
  <si>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</si>
  <si>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</si>
  <si>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</si>
  <si>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</si>
  <si>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</si>
  <si>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</si>
  <si>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</si>
  <si>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</si>
  <si>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</si>
  <si>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</si>
  <si>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</si>
  <si>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</si>
  <si>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</si>
  <si>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</si>
  <si>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</si>
  <si>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</si>
  <si>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</si>
  <si>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</si>
  <si>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</si>
  <si>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</si>
  <si>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</si>
  <si>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</si>
  <si>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</si>
  <si>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</si>
  <si>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</si>
  <si>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</si>
  <si>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</si>
  <si>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</si>
  <si>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</si>
  <si>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</si>
  <si>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</si>
  <si>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</si>
  <si>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</si>
  <si>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</si>
  <si>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</si>
  <si>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</si>
  <si>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</si>
  <si>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</si>
  <si>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</si>
  <si>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</si>
  <si>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</si>
  <si>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</si>
  <si>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</si>
  <si>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</si>
  <si>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</si>
  <si>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</si>
  <si>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</si>
  <si>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</si>
  <si>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</si>
  <si>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</si>
  <si>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</si>
  <si>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</si>
  <si>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</si>
  <si>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</si>
  <si>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</si>
  <si>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</si>
  <si>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</si>
  <si>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</si>
  <si>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</si>
  <si>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</si>
  <si>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</si>
  <si>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</si>
  <si>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</si>
  <si>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</si>
  <si>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</si>
  <si>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</si>
  <si>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</si>
  <si>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</si>
  <si>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</si>
  <si>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</si>
  <si>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</si>
  <si>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</si>
  <si>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</si>
  <si>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</si>
  <si>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</si>
  <si>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</si>
  <si>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</si>
  <si>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</si>
  <si>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</si>
  <si>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</si>
  <si>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</si>
  <si>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</si>
  <si>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</si>
  <si>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</si>
  <si>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</si>
  <si>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</si>
  <si>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</si>
  <si>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</si>
  <si>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</si>
  <si>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</si>
  <si>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</si>
  <si>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</si>
  <si>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</si>
  <si>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</si>
  <si>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</si>
  <si>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</si>
  <si>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</si>
  <si>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</si>
  <si>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</si>
  <si>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</si>
  <si>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</si>
  <si>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</si>
  <si>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</si>
  <si>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</si>
  <si>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</si>
  <si>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</si>
  <si>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</si>
  <si>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</si>
  <si>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</si>
  <si>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</si>
  <si>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</si>
  <si>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</si>
  <si>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</si>
  <si>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</si>
  <si>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</si>
  <si>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</si>
  <si>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</si>
  <si>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</si>
  <si>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</si>
  <si>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</si>
  <si>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</si>
  <si>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</si>
  <si>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</si>
  <si>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</si>
  <si>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</si>
  <si>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</si>
  <si>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</si>
  <si>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</si>
  <si>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</si>
  <si>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</si>
  <si>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</si>
  <si>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</si>
  <si>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</si>
  <si>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</si>
  <si>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</si>
  <si>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</si>
  <si>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</si>
  <si>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</si>
  <si>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</si>
  <si>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</si>
  <si>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</si>
  <si>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</si>
  <si>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</si>
  <si>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</si>
  <si>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</si>
  <si>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</si>
  <si>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</si>
  <si>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</si>
  <si>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</si>
  <si>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</si>
  <si>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</si>
  <si>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</si>
  <si>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</si>
  <si>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</si>
  <si>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</si>
  <si>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</si>
  <si>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</si>
  <si>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</si>
  <si>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</si>
  <si>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</si>
  <si>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</si>
  <si>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</si>
  <si>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</si>
  <si>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</si>
  <si>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</si>
  <si>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</si>
  <si>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</si>
  <si>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</si>
  <si>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</si>
  <si>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</si>
  <si>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</si>
  <si>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</si>
  <si>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</si>
  <si>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</si>
  <si>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</si>
  <si>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</si>
  <si>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</si>
  <si>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</si>
  <si>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</si>
  <si>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</si>
  <si>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</si>
  <si>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</si>
  <si>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</si>
  <si>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</si>
  <si>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</si>
  <si>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</si>
  <si>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</si>
  <si>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</si>
  <si>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</si>
  <si>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</si>
  <si>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</si>
  <si>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</si>
  <si>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</si>
  <si>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</si>
  <si>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</si>
  <si>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</si>
  <si>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</si>
  <si>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</si>
  <si>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</si>
  <si>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</si>
  <si>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</si>
  <si>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</si>
  <si>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</si>
  <si>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</si>
  <si>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</si>
  <si>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</si>
  <si>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</si>
  <si>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</si>
  <si>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</si>
  <si>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</si>
  <si>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</si>
  <si>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</si>
  <si>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</si>
  <si>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</si>
  <si>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</si>
  <si>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</si>
  <si>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</si>
  <si>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</si>
  <si>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</si>
  <si>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</si>
  <si>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</si>
  <si>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</si>
  <si>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</si>
  <si>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</si>
  <si>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</si>
  <si>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</si>
  <si>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</si>
  <si>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</si>
  <si>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</si>
  <si>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</si>
  <si>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</si>
  <si>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</si>
  <si>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</si>
  <si>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</si>
  <si>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</si>
  <si>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</si>
  <si>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</si>
  <si>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</si>
  <si>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</si>
  <si>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</si>
  <si>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</si>
  <si>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</si>
  <si>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</si>
  <si>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</si>
  <si>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</si>
  <si>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</si>
  <si>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</si>
  <si>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</si>
  <si>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</si>
  <si>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</si>
  <si>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</si>
  <si>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</si>
  <si>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</si>
  <si>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</si>
  <si>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</si>
  <si>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</si>
  <si>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</si>
  <si>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</si>
  <si>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</si>
  <si>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</si>
  <si>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</si>
  <si>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</si>
  <si>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</si>
  <si>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</si>
  <si>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</si>
  <si>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</si>
  <si>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</si>
  <si>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</si>
  <si>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</si>
  <si>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</si>
  <si>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</si>
  <si>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</si>
  <si>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</si>
  <si>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</si>
  <si>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</si>
  <si>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</si>
  <si>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</si>
  <si>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</si>
  <si>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</si>
  <si>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</si>
  <si>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</si>
  <si>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</si>
  <si>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</si>
  <si>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</si>
  <si>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</si>
  <si>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</si>
  <si>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</si>
  <si>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</si>
  <si>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</si>
  <si>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</si>
  <si>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</si>
  <si>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</si>
  <si>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</si>
  <si>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</si>
  <si>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</si>
  <si>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</si>
  <si>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</si>
  <si>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</si>
  <si>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</si>
  <si>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</si>
  <si>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</si>
  <si>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</si>
  <si>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</si>
  <si>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</si>
  <si>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</si>
  <si>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</si>
  <si>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</si>
  <si>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</si>
  <si>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</si>
  <si>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</si>
  <si>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</si>
  <si>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</si>
  <si>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</si>
  <si>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</si>
  <si>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</si>
  <si>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</si>
  <si>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</si>
  <si>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</si>
  <si>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</si>
  <si>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</si>
  <si>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</si>
  <si>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</si>
  <si>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</si>
  <si>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</si>
  <si>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</si>
  <si>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</si>
  <si>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</si>
  <si>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</si>
  <si>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</si>
  <si>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</si>
  <si>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</si>
  <si>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</si>
  <si>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</si>
  <si>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</si>
  <si>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</si>
  <si>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</si>
  <si>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</si>
  <si>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</si>
  <si>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</si>
  <si>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</si>
  <si>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</si>
  <si>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</si>
  <si>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</si>
  <si>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</si>
  <si>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</si>
  <si>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</si>
  <si>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</si>
  <si>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</si>
  <si>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</si>
  <si>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</si>
  <si>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</si>
  <si>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</si>
  <si>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</si>
  <si>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</si>
  <si>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</si>
  <si>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</si>
  <si>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</si>
  <si>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</si>
  <si>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</si>
  <si>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</si>
  <si>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</si>
  <si>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</si>
  <si>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</si>
  <si>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</si>
  <si>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</si>
  <si>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</si>
  <si>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</si>
  <si>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</si>
  <si>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</si>
  <si>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</si>
  <si>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</si>
  <si>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</si>
  <si>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</si>
  <si>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</si>
  <si>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</si>
  <si>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</si>
  <si>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</si>
  <si>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</si>
  <si>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</si>
  <si>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</si>
  <si>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</si>
  <si>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</si>
  <si>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</si>
  <si>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</si>
  <si>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</si>
  <si>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</si>
  <si>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</si>
  <si>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</si>
  <si>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</si>
  <si>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</si>
  <si>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</si>
  <si>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</si>
  <si>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</si>
  <si>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</si>
  <si>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</si>
  <si>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</si>
  <si>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</si>
  <si>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</si>
  <si>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</si>
  <si>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</si>
  <si>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</si>
  <si>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</si>
  <si>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</si>
  <si>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</si>
  <si>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</si>
  <si>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</si>
  <si>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</si>
  <si>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</si>
  <si>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</si>
  <si>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</si>
  <si>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</si>
  <si>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</si>
  <si>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</si>
  <si>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</si>
  <si>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</si>
  <si>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</si>
  <si>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</si>
  <si>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</si>
  <si>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</si>
  <si>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</si>
  <si>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</si>
  <si>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</si>
  <si>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</si>
  <si>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</si>
  <si>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</si>
  <si>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</si>
  <si>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</si>
  <si>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</si>
  <si>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</si>
  <si>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</si>
  <si>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</si>
  <si>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</si>
  <si>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</si>
  <si>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</si>
  <si>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</si>
  <si>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</si>
  <si>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</si>
  <si>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</si>
  <si>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</si>
  <si>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</si>
  <si>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</si>
  <si>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</si>
  <si>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</si>
  <si>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</si>
  <si>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</si>
  <si>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</si>
  <si>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</si>
  <si>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</si>
  <si>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</si>
  <si>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</si>
  <si>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</si>
  <si>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</si>
  <si>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</si>
  <si>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</si>
  <si>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</si>
  <si>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</si>
  <si>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</si>
  <si>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</si>
  <si>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</si>
  <si>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</si>
  <si>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</si>
  <si>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</si>
  <si>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</si>
  <si>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</si>
  <si>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</si>
  <si>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</si>
  <si>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</si>
  <si>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</si>
  <si>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</si>
  <si>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</si>
  <si>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</si>
  <si>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</si>
  <si>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</si>
  <si>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</si>
  <si>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</si>
  <si>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</si>
  <si>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</si>
  <si>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</si>
  <si>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</si>
  <si>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</si>
  <si>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</si>
  <si>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</si>
  <si>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</si>
  <si>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</si>
  <si>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</si>
  <si>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</si>
  <si>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</si>
  <si>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</si>
  <si>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</si>
  <si>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</si>
  <si>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</si>
  <si>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</si>
  <si>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</si>
  <si>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</si>
  <si>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</si>
  <si>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</si>
  <si>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</si>
  <si>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</si>
  <si>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</si>
  <si>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</si>
  <si>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</si>
  <si>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</si>
  <si>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</si>
  <si>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</si>
  <si>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</si>
  <si>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</si>
  <si>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</si>
  <si>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</si>
  <si>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</si>
  <si>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</si>
  <si>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</si>
  <si>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</si>
  <si>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</si>
  <si>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</si>
  <si>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</si>
  <si>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</si>
  <si>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</si>
  <si>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</si>
  <si>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</si>
  <si>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</si>
  <si>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</si>
  <si>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</si>
  <si>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</si>
  <si>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</si>
  <si>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</si>
  <si>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</si>
  <si>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</si>
  <si>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</si>
  <si>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</si>
  <si>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</si>
  <si>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</si>
  <si>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</si>
  <si>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</si>
  <si>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</si>
  <si>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</si>
  <si>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</si>
  <si>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</si>
  <si>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</si>
  <si>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</si>
  <si>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</si>
  <si>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</si>
  <si>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</si>
  <si>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</si>
  <si>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</si>
  <si>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</si>
  <si>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</si>
  <si>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</si>
  <si>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</si>
  <si>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</si>
  <si>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</si>
  <si>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</si>
  <si>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</si>
  <si>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</si>
  <si>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</si>
  <si>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</si>
  <si>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</si>
  <si>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</si>
  <si>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</si>
  <si>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</si>
  <si>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</si>
  <si>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</si>
  <si>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</si>
  <si>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</si>
  <si>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</si>
  <si>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</si>
  <si>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</si>
  <si>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</si>
  <si>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</si>
  <si>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</si>
  <si>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</si>
  <si>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</si>
  <si>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</si>
  <si>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</si>
  <si>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</si>
  <si>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</si>
  <si>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</si>
  <si>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</si>
  <si>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</si>
  <si>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</si>
  <si>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</si>
  <si>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</si>
  <si>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</si>
  <si>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</si>
  <si>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</si>
  <si>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</si>
  <si>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</si>
  <si>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</si>
  <si>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</si>
  <si>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</si>
  <si>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</si>
  <si>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</si>
  <si>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</si>
  <si>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</si>
  <si>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</si>
  <si>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</si>
  <si>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</si>
  <si>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</si>
  <si>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</si>
  <si>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</si>
  <si>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</si>
  <si>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</si>
  <si>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</si>
  <si>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</si>
  <si>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</si>
  <si>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</si>
  <si>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</si>
  <si>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</si>
  <si>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</si>
  <si>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</si>
  <si>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</si>
  <si>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</si>
  <si>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</si>
  <si>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</si>
  <si>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</si>
  <si>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</si>
  <si>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</si>
  <si>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</si>
  <si>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</si>
  <si>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</si>
  <si>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</si>
  <si>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</si>
  <si>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</si>
  <si>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</si>
  <si>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</si>
  <si>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</si>
  <si>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</si>
  <si>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</si>
  <si>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</si>
  <si>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</si>
  <si>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</si>
  <si>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</si>
  <si>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</si>
  <si>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</si>
  <si>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</si>
  <si>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</si>
  <si>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</si>
  <si>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</si>
  <si>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</si>
  <si>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</si>
  <si>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</si>
  <si>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</si>
  <si>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</si>
  <si>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</si>
  <si>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</si>
  <si>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</si>
  <si>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</si>
  <si>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</si>
  <si>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</si>
  <si>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</si>
  <si>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</si>
  <si>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</si>
  <si>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</si>
  <si>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</si>
  <si>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</si>
  <si>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</si>
  <si>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</si>
  <si>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</si>
  <si>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</si>
  <si>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</si>
  <si>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</si>
  <si>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</si>
  <si>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</si>
  <si>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</si>
  <si>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</si>
  <si>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</si>
  <si>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</si>
  <si>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</si>
  <si>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</si>
  <si>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</si>
  <si>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</si>
  <si>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</si>
  <si>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</si>
  <si>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</si>
  <si>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</si>
  <si>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</si>
  <si>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</si>
  <si>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</si>
  <si>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</si>
  <si>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</si>
  <si>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</si>
  <si>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</si>
  <si>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</si>
  <si>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</si>
  <si>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</si>
  <si>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</si>
  <si>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</si>
  <si>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</si>
  <si>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</si>
  <si>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</si>
  <si>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</si>
  <si>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</si>
  <si>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</si>
  <si>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</si>
  <si>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</si>
  <si>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</si>
  <si>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</si>
  <si>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</si>
  <si>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</si>
  <si>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</si>
  <si>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</si>
  <si>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</si>
  <si>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</si>
  <si>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</si>
  <si>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</si>
  <si>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</si>
  <si>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</si>
  <si>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</si>
  <si>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</si>
  <si>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</si>
  <si>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</si>
  <si>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</si>
  <si>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</si>
  <si>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</si>
  <si>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</si>
  <si>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</si>
  <si>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</si>
  <si>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</si>
  <si>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</si>
  <si>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</si>
  <si>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</si>
  <si>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</si>
  <si>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</si>
  <si>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</si>
  <si>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</si>
  <si>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</si>
  <si>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</si>
  <si>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</si>
  <si>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</si>
  <si>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</si>
  <si>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</si>
  <si>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</si>
  <si>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</si>
  <si>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</si>
  <si>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</si>
  <si>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</si>
  <si>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</si>
  <si>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</si>
  <si>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</si>
  <si>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</si>
  <si>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</si>
  <si>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</si>
  <si>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</si>
  <si>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</si>
  <si>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</si>
  <si>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</si>
  <si>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</si>
  <si>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</si>
  <si>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</si>
  <si>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</si>
  <si>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</si>
  <si>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</si>
  <si>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</si>
  <si>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</si>
  <si>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</si>
  <si>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</si>
  <si>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</si>
  <si>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</si>
  <si>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</si>
  <si>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</si>
  <si>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</si>
  <si>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</si>
  <si>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</si>
  <si>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</si>
  <si>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</si>
  <si>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</si>
  <si>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</si>
  <si>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</si>
  <si>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</si>
  <si>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</si>
  <si>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</si>
  <si>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</si>
  <si>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</si>
  <si>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</si>
  <si>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</si>
  <si>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</si>
  <si>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</si>
  <si>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</si>
  <si>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</si>
  <si>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</si>
  <si>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</si>
  <si>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</si>
  <si>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</si>
  <si>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</si>
  <si>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</si>
  <si>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</si>
  <si>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</si>
  <si>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</si>
  <si>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</si>
  <si>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</si>
  <si>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</si>
  <si>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</si>
  <si>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</si>
  <si>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</si>
  <si>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</si>
  <si>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</si>
  <si>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</si>
  <si>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</si>
  <si>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</si>
  <si>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</si>
  <si>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</si>
  <si>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</si>
  <si>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</si>
  <si>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</si>
  <si>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</si>
  <si>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</si>
  <si>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</si>
  <si>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</si>
  <si>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</si>
  <si>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</si>
  <si>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</si>
  <si>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</si>
  <si>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</si>
  <si>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</si>
  <si>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</si>
  <si>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</si>
  <si>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</si>
  <si>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</si>
  <si>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</si>
  <si>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</si>
  <si>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</si>
  <si>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</si>
  <si>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</si>
  <si>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</si>
  <si>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</si>
  <si>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</si>
  <si>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</si>
  <si>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</si>
  <si>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</si>
  <si>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</si>
  <si>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</si>
  <si>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</si>
  <si>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</si>
  <si>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</si>
  <si>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</si>
  <si>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</si>
  <si>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</si>
  <si>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</si>
  <si>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</si>
  <si>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</si>
  <si>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</si>
  <si>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</si>
  <si>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</si>
  <si>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</si>
  <si>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</si>
  <si>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</si>
  <si>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</si>
  <si>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</si>
  <si>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</si>
  <si>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</si>
  <si>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</si>
  <si>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</si>
  <si>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</si>
  <si>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</si>
  <si>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</si>
  <si>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</si>
  <si>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</si>
  <si>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</si>
  <si>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</si>
  <si>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</si>
  <si>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</si>
  <si>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</si>
  <si>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</si>
  <si>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</si>
  <si>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</si>
  <si>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</si>
  <si>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</si>
  <si>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</si>
  <si>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</si>
  <si>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</si>
  <si>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</si>
  <si>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</si>
  <si>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</si>
  <si>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</si>
  <si>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</si>
  <si>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</si>
  <si>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</si>
  <si>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</si>
  <si>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</si>
  <si>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</si>
  <si>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</si>
  <si>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</si>
  <si>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</si>
  <si>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</si>
  <si>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</si>
  <si>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</si>
  <si>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</si>
  <si>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</si>
  <si>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</si>
  <si>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</si>
  <si>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</si>
  <si>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</si>
  <si>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</si>
  <si>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</si>
  <si>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</si>
  <si>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</si>
  <si>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</si>
  <si>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</si>
  <si>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</si>
  <si>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</si>
  <si>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</si>
  <si>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</si>
  <si>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</si>
  <si>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</si>
  <si>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</si>
  <si>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</si>
  <si>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</si>
  <si>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</si>
  <si>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</si>
  <si>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</si>
  <si>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</si>
  <si>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</si>
  <si>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</si>
  <si>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</si>
  <si>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</si>
  <si>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</si>
  <si>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</si>
  <si>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</si>
  <si>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</si>
  <si>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</si>
  <si>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</si>
  <si>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</si>
  <si>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</si>
  <si>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</si>
  <si>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</si>
  <si>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</si>
  <si>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</si>
  <si>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</si>
  <si>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</si>
  <si>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</si>
  <si>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</si>
  <si>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</si>
  <si>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</si>
  <si>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</si>
  <si>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</si>
  <si>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</si>
  <si>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</si>
  <si>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</si>
  <si>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</si>
  <si>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</si>
  <si>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</si>
  <si>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</si>
  <si>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</si>
  <si>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</si>
  <si>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</si>
  <si>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</si>
  <si>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</si>
  <si>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</si>
  <si>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</si>
  <si>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</si>
  <si>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</si>
  <si>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</si>
  <si>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</si>
  <si>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</si>
  <si>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</si>
  <si>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</si>
  <si>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</si>
  <si>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</si>
  <si>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</si>
  <si>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</si>
  <si>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</si>
  <si>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</si>
  <si>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</si>
  <si>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</si>
  <si>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</si>
  <si>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</si>
  <si>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</si>
  <si>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</si>
  <si>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</si>
  <si>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</si>
  <si>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</si>
  <si>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</si>
  <si>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</si>
  <si>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</si>
  <si>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</si>
  <si>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</si>
  <si>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</si>
  <si>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</si>
  <si>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</si>
  <si>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</si>
  <si>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</si>
  <si>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</si>
  <si>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</si>
  <si>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</si>
  <si>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</si>
  <si>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</si>
  <si>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</si>
  <si>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</si>
  <si>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</si>
  <si>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</si>
  <si>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</si>
  <si>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</si>
  <si>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</si>
  <si>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</si>
  <si>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</si>
  <si>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</si>
  <si>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</si>
  <si>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</si>
  <si>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</si>
  <si>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</si>
  <si>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</si>
  <si>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</si>
  <si>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</si>
  <si>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</si>
  <si>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</si>
  <si>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</si>
  <si>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</si>
  <si>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</si>
  <si>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</si>
  <si>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</si>
  <si>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</si>
  <si>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</si>
  <si>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</si>
  <si>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</si>
  <si>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</si>
  <si>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</si>
  <si>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</si>
  <si>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</si>
  <si>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</si>
  <si>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</si>
  <si>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</si>
  <si>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</si>
  <si>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</si>
  <si>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</si>
  <si>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</si>
  <si>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</si>
  <si>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</si>
  <si>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</si>
  <si>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</si>
  <si>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</si>
  <si>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</si>
  <si>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</si>
  <si>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</si>
  <si>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</si>
  <si>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</si>
  <si>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</si>
  <si>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</si>
  <si>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</si>
  <si>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</si>
  <si>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</si>
  <si>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</si>
  <si>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</si>
  <si>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</si>
  <si>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</si>
  <si>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</si>
  <si>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</si>
  <si>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</si>
  <si>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</si>
  <si>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</si>
  <si>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</si>
  <si>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</si>
  <si>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</si>
  <si>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</si>
  <si>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</si>
  <si>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</si>
  <si>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</si>
  <si>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</si>
  <si>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</si>
  <si>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</si>
  <si>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</si>
  <si>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</si>
  <si>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</si>
  <si>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</si>
  <si>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</si>
  <si>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</si>
  <si>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</si>
  <si>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</si>
  <si>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</si>
  <si>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</si>
  <si>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</si>
  <si>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</si>
  <si>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</si>
  <si>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</si>
  <si>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</si>
  <si>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</si>
  <si>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</si>
  <si>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</si>
  <si>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</si>
  <si>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</si>
  <si>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</si>
  <si>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</si>
  <si>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</si>
  <si>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</si>
  <si>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</si>
  <si>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</si>
  <si>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</si>
  <si>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</si>
  <si>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</si>
  <si>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</si>
  <si>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</si>
  <si>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</si>
  <si>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</si>
  <si>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</si>
  <si>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</si>
  <si>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</si>
  <si>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</si>
  <si>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</si>
  <si>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</si>
  <si>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</si>
  <si>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</si>
  <si>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</si>
  <si>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</si>
  <si>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</si>
  <si>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</si>
  <si>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</si>
  <si>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</si>
  <si>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</si>
  <si>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</si>
  <si>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</si>
  <si>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</si>
  <si>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</si>
  <si>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</si>
  <si>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</si>
  <si>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</si>
  <si>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</si>
  <si>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</si>
  <si>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</si>
  <si>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</si>
  <si>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</si>
  <si>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</si>
  <si>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</si>
  <si>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</si>
  <si>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</si>
  <si>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</si>
  <si>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</si>
  <si>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</si>
  <si>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</si>
  <si>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</si>
  <si>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</si>
  <si>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</si>
  <si>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</si>
  <si>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</si>
  <si>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</si>
  <si>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</si>
  <si>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</si>
  <si>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</si>
  <si>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</si>
  <si>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</si>
  <si>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</si>
  <si>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</si>
  <si>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</si>
  <si>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</si>
  <si>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</si>
  <si>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</si>
  <si>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</si>
  <si>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</si>
  <si>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</si>
  <si>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</si>
  <si>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</si>
  <si>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</si>
  <si>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</si>
  <si>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</si>
  <si>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</si>
  <si>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</si>
  <si>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</si>
  <si>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</si>
  <si>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</si>
  <si>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</si>
  <si>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</si>
  <si>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</si>
  <si>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</si>
  <si>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</si>
  <si>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</si>
  <si>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</si>
  <si>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</si>
  <si>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</si>
  <si>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</si>
  <si>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</si>
  <si>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</si>
  <si>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</si>
  <si>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</si>
  <si>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</si>
  <si>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</si>
  <si>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</si>
  <si>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</si>
  <si>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</si>
  <si>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</si>
  <si>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</si>
  <si>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</si>
  <si>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</si>
  <si>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</si>
  <si>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</si>
  <si>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</si>
  <si>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</si>
  <si>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</si>
  <si>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</si>
  <si>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</si>
  <si>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</si>
  <si>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</si>
  <si>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</si>
  <si>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</si>
  <si>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</si>
  <si>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</si>
  <si>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</si>
  <si>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</si>
  <si>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</si>
  <si>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</si>
  <si>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</si>
  <si>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</si>
  <si>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</si>
  <si>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</si>
  <si>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</si>
  <si>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</si>
  <si>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</si>
  <si>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</si>
  <si>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</si>
  <si>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</si>
  <si>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</si>
  <si>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</si>
  <si>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</si>
  <si>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</si>
  <si>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</si>
  <si>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</si>
  <si>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</si>
  <si>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</si>
  <si>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</si>
  <si>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</si>
  <si>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</si>
  <si>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</si>
  <si>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</si>
  <si>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</si>
  <si>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</si>
  <si>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</si>
  <si>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</si>
  <si>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</si>
  <si>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</si>
  <si>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</si>
  <si>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</si>
  <si>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</si>
  <si>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</si>
  <si>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</si>
  <si>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</si>
  <si>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</si>
  <si>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</si>
  <si>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</si>
  <si>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</si>
  <si>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</si>
  <si>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</si>
  <si>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</si>
  <si>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</si>
  <si>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</si>
  <si>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</si>
  <si>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</si>
  <si>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</si>
  <si>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</si>
  <si>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</si>
  <si>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</si>
  <si>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</si>
  <si>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</si>
  <si>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</si>
  <si>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</si>
  <si>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</si>
  <si>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</si>
  <si>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</si>
  <si>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</si>
  <si>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</si>
  <si>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</si>
  <si>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</si>
  <si>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</si>
  <si>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</si>
  <si>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</si>
  <si>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</si>
  <si>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</si>
  <si>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</si>
  <si>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</si>
  <si>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</si>
  <si>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</si>
  <si>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</si>
  <si>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</si>
  <si>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</si>
  <si>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</si>
  <si>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</si>
  <si>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</si>
  <si>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</si>
  <si>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</si>
  <si>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</si>
  <si>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</si>
  <si>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</si>
  <si>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</si>
  <si>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</si>
  <si>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</si>
  <si>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</si>
  <si>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</si>
  <si>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</si>
  <si>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</si>
  <si>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</si>
  <si>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</si>
  <si>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</si>
  <si>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</si>
  <si>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</si>
  <si>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</si>
  <si>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</si>
  <si>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</si>
  <si>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</si>
  <si>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</si>
  <si>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</si>
  <si>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</si>
  <si>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</si>
  <si>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</si>
  <si>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</si>
  <si>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</si>
  <si>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</si>
  <si>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</si>
  <si>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</si>
  <si>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</si>
  <si>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</si>
  <si>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</si>
  <si>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</si>
  <si>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</si>
  <si>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</si>
  <si>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</si>
  <si>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</si>
  <si>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</si>
  <si>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</si>
  <si>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</si>
  <si>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</si>
  <si>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</si>
  <si>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</si>
  <si>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</si>
  <si>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</si>
  <si>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</si>
  <si>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</si>
  <si>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</si>
  <si>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</si>
  <si>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</si>
  <si>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</si>
  <si>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</si>
  <si>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</si>
  <si>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</si>
  <si>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</si>
  <si>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</si>
  <si>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</si>
  <si>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</si>
  <si>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</si>
  <si>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</si>
  <si>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</si>
  <si>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</si>
  <si>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</si>
  <si>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</si>
  <si>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</si>
  <si>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</si>
  <si>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</si>
  <si>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</si>
  <si>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</si>
  <si>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</si>
  <si>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</si>
  <si>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</si>
  <si>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</si>
  <si>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</si>
  <si>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</si>
  <si>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</si>
  <si>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</si>
  <si>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</si>
  <si>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</si>
  <si>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</si>
  <si>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</si>
  <si>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</si>
  <si>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</si>
  <si>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</si>
  <si>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</si>
  <si>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</si>
  <si>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</si>
  <si>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</si>
  <si>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</si>
  <si>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</si>
  <si>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</si>
  <si>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</si>
  <si>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</si>
  <si>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</si>
  <si>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</si>
  <si>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</si>
  <si>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</si>
  <si>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</si>
  <si>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</si>
  <si>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</si>
  <si>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</si>
  <si>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</si>
  <si>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</si>
  <si>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</si>
  <si>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</si>
  <si>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</si>
  <si>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</si>
  <si>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</si>
  <si>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</si>
  <si>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</si>
  <si>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</si>
  <si>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</si>
  <si>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</si>
  <si>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</si>
  <si>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</si>
  <si>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</si>
  <si>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</si>
  <si>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</si>
  <si>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</si>
  <si>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</si>
  <si>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</si>
  <si>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</si>
  <si>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</si>
  <si>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</si>
  <si>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</si>
  <si>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</si>
  <si>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</si>
  <si>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</si>
  <si>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</si>
  <si>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</si>
  <si>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</si>
  <si>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</si>
  <si>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</si>
  <si>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</si>
  <si>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</si>
  <si>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</si>
  <si>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</si>
  <si>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</si>
  <si>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</si>
  <si>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</si>
  <si>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</si>
  <si>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</si>
  <si>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</si>
  <si>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</si>
  <si>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</si>
  <si>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</si>
  <si>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</si>
  <si>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</si>
  <si>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</si>
  <si>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</si>
  <si>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</si>
  <si>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</si>
  <si>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</si>
  <si>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</si>
  <si>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</si>
  <si>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</si>
  <si>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</si>
  <si>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</si>
  <si>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</si>
  <si>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</si>
  <si>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</si>
  <si>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</si>
  <si>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</si>
  <si>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</si>
  <si>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</si>
  <si>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</si>
  <si>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</si>
  <si>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</si>
  <si>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</si>
  <si>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</si>
  <si>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</si>
  <si>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</si>
  <si>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</si>
  <si>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</si>
  <si>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</si>
  <si>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</si>
  <si>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</si>
  <si>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</si>
  <si>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</si>
  <si>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</si>
  <si>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</si>
  <si>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</si>
  <si>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</si>
  <si>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</si>
  <si>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</si>
  <si>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</si>
  <si>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</si>
  <si>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</si>
  <si>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</si>
  <si>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</si>
  <si>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</si>
  <si>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</si>
  <si>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</si>
  <si>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</si>
  <si>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</si>
  <si>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</si>
  <si>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</si>
  <si>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</si>
  <si>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</si>
  <si>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</si>
  <si>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</si>
  <si>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</si>
  <si>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</si>
  <si>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</si>
  <si>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</si>
  <si>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</si>
  <si>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</si>
  <si>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</si>
  <si>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</si>
  <si>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</si>
  <si>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</si>
  <si>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</si>
  <si>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</si>
  <si>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</si>
  <si>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</si>
  <si>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</si>
  <si>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</si>
  <si>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</si>
  <si>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</si>
  <si>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</si>
  <si>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</si>
  <si>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</si>
  <si>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</si>
  <si>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</si>
  <si>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</si>
  <si>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</si>
  <si>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</si>
  <si>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</si>
  <si>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</si>
  <si>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</si>
  <si>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</si>
  <si>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</si>
  <si>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</si>
  <si>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</si>
  <si>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</si>
  <si>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</si>
  <si>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</si>
  <si>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</si>
  <si>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</si>
  <si>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</si>
  <si>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</si>
  <si>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</si>
  <si>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</si>
  <si>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</si>
  <si>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</si>
  <si>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</si>
  <si>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</si>
  <si>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</si>
  <si>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</si>
  <si>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</si>
  <si>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</si>
  <si>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</si>
  <si>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</si>
  <si>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</si>
  <si>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</si>
  <si>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</si>
  <si>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</si>
  <si>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</si>
  <si>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</si>
  <si>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</si>
  <si>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</si>
  <si>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</si>
  <si>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</si>
  <si>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</si>
  <si>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</si>
  <si>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</si>
  <si>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</si>
  <si>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</si>
  <si>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</si>
  <si>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</si>
  <si>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</si>
  <si>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</si>
  <si>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</si>
  <si>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</si>
  <si>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</si>
  <si>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</si>
  <si>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</si>
  <si>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</si>
  <si>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</si>
  <si>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</si>
  <si>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</si>
  <si>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</si>
  <si>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</si>
  <si>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</si>
  <si>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</si>
  <si>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</si>
  <si>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</si>
  <si>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</si>
  <si>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</si>
  <si>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</si>
  <si>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</si>
  <si>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</si>
  <si>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</si>
  <si>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</si>
  <si>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</si>
  <si>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</si>
  <si>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</si>
  <si>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</si>
  <si>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</si>
  <si>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</si>
  <si>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</si>
  <si>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</si>
  <si>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</si>
  <si>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</si>
  <si>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</si>
  <si>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</si>
  <si>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</si>
  <si>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</si>
  <si>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</si>
  <si>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</si>
  <si>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</si>
  <si>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</si>
  <si>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</si>
  <si>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</si>
  <si>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</si>
  <si>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</si>
  <si>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</si>
  <si>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</si>
  <si>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</si>
  <si>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</si>
  <si>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</si>
  <si>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</si>
  <si>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</si>
  <si>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</si>
  <si>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</si>
  <si>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</si>
  <si>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</si>
  <si>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</si>
  <si>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</si>
  <si>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</si>
  <si>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</si>
  <si>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</si>
  <si>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</si>
  <si>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</si>
  <si>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</si>
  <si>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</si>
  <si>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</si>
  <si>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</si>
  <si>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</si>
  <si>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</si>
  <si>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</si>
  <si>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</si>
  <si>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</si>
  <si>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</si>
  <si>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</si>
  <si>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</si>
  <si>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</si>
  <si>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</si>
  <si>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</si>
  <si>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</si>
  <si>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</si>
  <si>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</si>
  <si>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</si>
  <si>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</si>
  <si>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</si>
  <si>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</si>
  <si>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</si>
  <si>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</si>
  <si>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</si>
  <si>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</si>
  <si>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</si>
  <si>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</si>
  <si>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</si>
  <si>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</si>
  <si>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</si>
  <si>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</si>
  <si>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</si>
  <si>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</si>
  <si>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</si>
  <si>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</si>
  <si>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</si>
  <si>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</si>
  <si>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</si>
  <si>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</si>
  <si>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</si>
  <si>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</si>
  <si>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</si>
  <si>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</si>
  <si>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</si>
  <si>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</si>
  <si>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</si>
  <si>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</si>
  <si>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</si>
  <si>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</si>
  <si>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</si>
  <si>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</si>
  <si>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</si>
  <si>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</si>
  <si>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</si>
  <si>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</si>
  <si>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</si>
  <si>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</si>
  <si>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</si>
  <si>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</si>
  <si>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</si>
  <si>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</si>
  <si>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</si>
  <si>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</si>
  <si>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</si>
  <si>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</si>
  <si>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</si>
  <si>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</si>
  <si>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</si>
  <si>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</si>
  <si>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</si>
  <si>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</si>
  <si>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</si>
  <si>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</si>
  <si>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</si>
  <si>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</si>
  <si>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</si>
  <si>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</si>
  <si>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</si>
  <si>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</si>
  <si>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</si>
  <si>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</si>
  <si>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</si>
  <si>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</si>
  <si>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</si>
  <si>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</si>
  <si>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</si>
  <si>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</si>
  <si>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</si>
  <si>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</si>
  <si>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</si>
  <si>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</si>
  <si>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</si>
  <si>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</si>
  <si>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</si>
  <si>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</si>
  <si>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</si>
  <si>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</si>
  <si>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</si>
  <si>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</si>
  <si>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</si>
  <si>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</si>
  <si>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</si>
  <si>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</si>
  <si>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</si>
  <si>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</si>
  <si>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</si>
  <si>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</si>
  <si>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</si>
  <si>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</si>
  <si>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</si>
  <si>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</si>
  <si>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</si>
  <si>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</si>
  <si>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</si>
  <si>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</si>
  <si>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</si>
  <si>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</si>
  <si>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</si>
  <si>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</si>
  <si>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</si>
  <si>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</si>
  <si>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</si>
  <si>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</si>
  <si>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</si>
  <si>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</si>
  <si>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</si>
  <si>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</si>
  <si>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</si>
  <si>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</si>
  <si>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</si>
  <si>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</si>
  <si>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</si>
  <si>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</si>
  <si>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</si>
  <si>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</si>
  <si>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</si>
  <si>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</si>
  <si>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</si>
  <si>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</si>
  <si>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</si>
  <si>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</si>
  <si>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</si>
  <si>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</si>
  <si>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</si>
  <si>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</si>
  <si>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</si>
  <si>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</si>
  <si>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</si>
  <si>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</si>
  <si>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</si>
  <si>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</si>
  <si>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</si>
  <si>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</si>
  <si>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</si>
  <si>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</si>
  <si>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</si>
  <si>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</si>
  <si>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</si>
  <si>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</si>
  <si>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</si>
  <si>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</si>
  <si>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</si>
  <si>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</si>
  <si>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</si>
  <si>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</si>
  <si>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</si>
  <si>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</si>
  <si>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</si>
  <si>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</si>
  <si>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</si>
  <si>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</si>
  <si>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</si>
  <si>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</si>
  <si>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</si>
  <si>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</si>
  <si>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</si>
  <si>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</si>
  <si>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</si>
  <si>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</si>
  <si>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</si>
  <si>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</si>
  <si>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</si>
  <si>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</si>
  <si>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</si>
  <si>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</si>
  <si>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</si>
  <si>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</si>
  <si>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</si>
  <si>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</si>
  <si>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</si>
  <si>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</si>
  <si>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</si>
  <si>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</si>
  <si>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</si>
  <si>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</si>
  <si>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</si>
  <si>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</si>
  <si>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</si>
  <si>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</si>
  <si>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</si>
  <si>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</si>
  <si>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</si>
  <si>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</si>
  <si>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</si>
  <si>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</si>
  <si>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</si>
  <si>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</si>
  <si>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</si>
  <si>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</si>
  <si>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</si>
  <si>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</si>
  <si>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</si>
  <si>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</si>
  <si>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</si>
  <si>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</si>
  <si>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</si>
  <si>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</si>
  <si>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</si>
  <si>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</si>
  <si>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</si>
  <si>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</si>
  <si>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</si>
  <si>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</si>
  <si>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</si>
  <si>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</si>
  <si>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</si>
  <si>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</si>
  <si>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</si>
  <si>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</si>
  <si>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</si>
  <si>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</si>
  <si>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</si>
  <si>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</si>
  <si>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</si>
  <si>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</si>
  <si>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</si>
  <si>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</si>
  <si>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</si>
  <si>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</si>
  <si>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</si>
  <si>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</si>
  <si>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</si>
  <si>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</si>
  <si>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</si>
  <si>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</si>
  <si>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</si>
  <si>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</si>
  <si>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</si>
  <si>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</si>
  <si>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</si>
  <si>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</si>
  <si>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</si>
  <si>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</si>
  <si>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</si>
  <si>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</si>
  <si>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</si>
  <si>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</si>
  <si>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</si>
  <si>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</si>
  <si>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</si>
  <si>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</si>
  <si>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</si>
  <si>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</si>
  <si>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</si>
  <si>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</si>
  <si>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</si>
  <si>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</si>
  <si>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</si>
  <si>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</si>
  <si>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</si>
  <si>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</si>
  <si>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</si>
  <si>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</si>
  <si>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</si>
  <si>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</si>
  <si>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</si>
  <si>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</si>
  <si>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</si>
  <si>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</si>
  <si>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</si>
  <si>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</si>
  <si>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</si>
  <si>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</si>
  <si>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</si>
  <si>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</si>
  <si>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</si>
  <si>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</si>
  <si>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</si>
  <si>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</si>
  <si>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</si>
  <si>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</si>
  <si>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</si>
  <si>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</si>
  <si>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</si>
  <si>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</si>
  <si>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</si>
  <si>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</si>
  <si>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</si>
  <si>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</si>
  <si>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</si>
  <si>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</si>
  <si>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</si>
  <si>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</si>
  <si>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</si>
  <si>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</si>
  <si>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</si>
  <si>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</si>
  <si>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</si>
  <si>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</si>
  <si>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</si>
  <si>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</si>
  <si>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</si>
  <si>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</si>
  <si>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</si>
  <si>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</si>
  <si>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</si>
  <si>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</si>
  <si>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</si>
  <si>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</si>
  <si>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</si>
  <si>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</si>
  <si>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</si>
  <si>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</si>
  <si>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</si>
  <si>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</si>
  <si>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</si>
  <si>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</si>
  <si>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</si>
  <si>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</si>
  <si>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</si>
  <si>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</si>
  <si>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</si>
  <si>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</si>
  <si>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</si>
  <si>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</si>
  <si>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</si>
  <si>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</si>
  <si>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</si>
  <si>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</si>
  <si>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</si>
  <si>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</si>
  <si>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</si>
  <si>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</si>
  <si>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</si>
  <si>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</si>
  <si>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</si>
  <si>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</si>
  <si>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</si>
  <si>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</si>
  <si>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</si>
  <si>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</si>
  <si>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</si>
  <si>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</si>
  <si>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</si>
  <si>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</si>
  <si>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</si>
  <si>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</si>
  <si>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</si>
  <si>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</si>
  <si>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</si>
  <si>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</si>
  <si>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</si>
  <si>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</si>
  <si>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</si>
  <si>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</si>
  <si>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</si>
  <si>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</si>
  <si>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</si>
  <si>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</si>
  <si>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</si>
  <si>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</si>
  <si>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</si>
  <si>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</si>
  <si>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</si>
  <si>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</si>
  <si>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</si>
  <si>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</si>
  <si>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</si>
  <si>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</si>
  <si>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</si>
  <si>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</si>
  <si>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</si>
  <si>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</si>
  <si>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</si>
  <si>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</si>
  <si>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</si>
  <si>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</si>
  <si>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</si>
  <si>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</si>
  <si>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</si>
  <si>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</si>
  <si>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</si>
  <si>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</si>
  <si>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</si>
  <si>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</si>
  <si>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</si>
  <si>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</si>
  <si>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</si>
  <si>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</si>
  <si>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</si>
  <si>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</si>
  <si>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</si>
  <si>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</si>
  <si>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</si>
  <si>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</si>
  <si>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</si>
  <si>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</si>
  <si>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</si>
  <si>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</si>
  <si>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</si>
  <si>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</si>
  <si>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</si>
  <si>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</si>
  <si>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</si>
  <si>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</si>
  <si>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</si>
  <si>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</si>
  <si>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</si>
  <si>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</si>
  <si>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</si>
  <si>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</si>
  <si>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</si>
  <si>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</si>
  <si>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</si>
  <si>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</si>
  <si>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</si>
  <si>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</si>
  <si>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</si>
  <si>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</si>
  <si>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</si>
  <si>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</si>
  <si>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</si>
  <si>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</si>
  <si>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</si>
  <si>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</si>
  <si>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</si>
  <si>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</si>
  <si>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</si>
  <si>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</si>
  <si>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</si>
  <si>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</si>
  <si>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</si>
  <si>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</si>
  <si>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</si>
  <si>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</si>
  <si>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</si>
  <si>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</si>
  <si>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</si>
  <si>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</si>
  <si>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</si>
  <si>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</si>
  <si>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</si>
  <si>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</si>
  <si>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</si>
  <si>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</si>
  <si>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</si>
  <si>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</si>
  <si>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</si>
  <si>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</si>
  <si>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</si>
  <si>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</si>
  <si>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</si>
  <si>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</si>
  <si>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</si>
  <si>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</si>
  <si>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</si>
  <si>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</si>
  <si>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</si>
  <si>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</si>
  <si>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</si>
  <si>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</si>
  <si>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</si>
  <si>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</si>
  <si>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</si>
  <si>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</si>
  <si>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</si>
  <si>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</si>
  <si>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</si>
  <si>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</si>
  <si>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</si>
  <si>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</si>
  <si>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</si>
  <si>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</si>
  <si>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</si>
  <si>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</si>
  <si>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</si>
  <si>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</si>
  <si>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</si>
  <si>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</si>
  <si>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</si>
  <si>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</si>
  <si>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</si>
  <si>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</si>
  <si>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</si>
  <si>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</si>
  <si>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</si>
  <si>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</si>
  <si>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</si>
  <si>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</si>
  <si>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</si>
  <si>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</si>
  <si>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</si>
  <si>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</si>
  <si>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</si>
  <si>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</si>
  <si>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</si>
  <si>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</si>
  <si>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</si>
  <si>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</si>
  <si>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</si>
  <si>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</si>
  <si>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</si>
  <si>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</si>
  <si>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</si>
  <si>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</si>
  <si>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</si>
  <si>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</si>
  <si>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</si>
  <si>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</si>
  <si>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</si>
  <si>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</si>
  <si>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</si>
  <si>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</si>
  <si>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</si>
  <si>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</si>
  <si>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</si>
  <si>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</si>
  <si>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</si>
  <si>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</si>
  <si>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</si>
  <si>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</si>
  <si>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</si>
  <si>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</si>
  <si>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</si>
  <si>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</si>
  <si>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</si>
  <si>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</si>
  <si>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</si>
  <si>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</si>
  <si>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</si>
  <si>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</si>
  <si>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</si>
  <si>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</si>
  <si>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</si>
  <si>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</si>
  <si>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</si>
  <si>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</si>
  <si>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</si>
  <si>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</si>
  <si>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</si>
  <si>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</si>
  <si>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</si>
  <si>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</si>
  <si>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</si>
  <si>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</si>
  <si>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</si>
  <si>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</si>
  <si>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</si>
  <si>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</si>
  <si>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</si>
  <si>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</si>
  <si>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</si>
  <si>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</si>
  <si>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</si>
  <si>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</si>
  <si>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</si>
  <si>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</si>
  <si>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</si>
  <si>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</si>
  <si>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</si>
  <si>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</si>
  <si>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</si>
  <si>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</si>
  <si>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</si>
  <si>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</si>
  <si>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</si>
  <si>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</si>
  <si>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</si>
  <si>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</si>
  <si>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</si>
  <si>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</si>
  <si>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</si>
  <si>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</si>
  <si>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</si>
  <si>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</si>
  <si>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</si>
  <si>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</si>
  <si>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</si>
  <si>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</si>
  <si>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</si>
  <si>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</si>
  <si>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</si>
  <si>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</si>
  <si>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</si>
  <si>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</si>
  <si>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</si>
  <si>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</si>
  <si>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</si>
  <si>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</si>
  <si>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</si>
  <si>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</si>
  <si>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</si>
  <si>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</si>
  <si>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</si>
  <si>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</si>
  <si>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</si>
  <si>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</si>
  <si>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</si>
  <si>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</si>
  <si>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</si>
  <si>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</si>
  <si>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</si>
  <si>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</si>
  <si>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</si>
  <si>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</si>
  <si>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</si>
  <si>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</si>
  <si>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</si>
  <si>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</si>
  <si>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</si>
  <si>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</si>
  <si>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</si>
  <si>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</si>
  <si>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</si>
  <si>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</si>
  <si>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</si>
  <si>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</si>
  <si>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</si>
  <si>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</si>
  <si>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</si>
  <si>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</si>
  <si>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</si>
  <si>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</si>
  <si>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</si>
  <si>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</si>
  <si>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</si>
  <si>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</si>
  <si>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</si>
  <si>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</si>
  <si>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</si>
  <si>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</si>
  <si>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</si>
  <si>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</si>
  <si>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</si>
  <si>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</si>
  <si>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</si>
  <si>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</si>
  <si>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</si>
  <si>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</si>
  <si>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</si>
  <si>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</si>
  <si>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</si>
  <si>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</si>
  <si>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</si>
  <si>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</si>
  <si>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</si>
  <si>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</si>
  <si>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</si>
  <si>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</si>
  <si>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</si>
  <si>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</si>
  <si>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</si>
  <si>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</si>
  <si>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</si>
  <si>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</si>
  <si>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</si>
  <si>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</si>
  <si>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</si>
  <si>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</si>
  <si>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</si>
  <si>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</si>
  <si>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</si>
  <si>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</si>
  <si>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</si>
  <si>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</si>
  <si>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</si>
  <si>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</si>
  <si>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</si>
  <si>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</si>
  <si>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</si>
  <si>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</si>
  <si>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</si>
  <si>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</si>
  <si>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</si>
  <si>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</si>
  <si>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</si>
  <si>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</si>
  <si>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</si>
  <si>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</si>
  <si>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</si>
  <si>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</si>
  <si>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</si>
  <si>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</si>
  <si>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</si>
  <si>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</si>
  <si>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</si>
  <si>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</si>
  <si>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</si>
  <si>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</si>
  <si>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</si>
  <si>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</si>
  <si>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</si>
  <si>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</si>
  <si>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</si>
  <si>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</si>
  <si>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</si>
  <si>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</si>
  <si>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</si>
  <si>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</si>
  <si>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</si>
  <si>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</si>
  <si>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</si>
  <si>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</si>
  <si>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</si>
  <si>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</si>
  <si>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</si>
  <si>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</si>
  <si>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</si>
  <si>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</si>
  <si>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</si>
  <si>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</si>
  <si>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</si>
  <si>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</si>
  <si>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</si>
  <si>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</si>
  <si>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</si>
  <si>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</si>
  <si>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</si>
  <si>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</si>
  <si>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</si>
  <si>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</si>
  <si>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</si>
  <si>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</si>
  <si>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</si>
  <si>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</si>
  <si>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</si>
  <si>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</si>
  <si>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</si>
  <si>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</si>
  <si>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</si>
  <si>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</si>
  <si>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</si>
  <si>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</si>
  <si>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</si>
  <si>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</si>
  <si>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</si>
  <si>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</si>
  <si>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</si>
  <si>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</si>
  <si>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</si>
  <si>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</si>
  <si>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</si>
  <si>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</si>
  <si>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</si>
  <si>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</si>
  <si>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</si>
  <si>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</si>
  <si>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</si>
  <si>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</si>
  <si>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</si>
  <si>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</si>
  <si>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</si>
  <si>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</si>
  <si>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</si>
  <si>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</si>
  <si>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</si>
  <si>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</si>
  <si>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</si>
  <si>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</si>
  <si>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</si>
  <si>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</si>
  <si>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</si>
  <si>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</si>
  <si>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</si>
  <si>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</si>
  <si>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</si>
  <si>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</si>
  <si>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</si>
  <si>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</si>
  <si>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</si>
  <si>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</si>
  <si>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</si>
  <si>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</si>
  <si>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</si>
  <si>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</si>
  <si>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</si>
  <si>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</si>
  <si>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</si>
  <si>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</si>
  <si>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</si>
  <si>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</si>
  <si>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</si>
  <si>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</si>
  <si>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</si>
  <si>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</si>
  <si>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</si>
  <si>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</si>
  <si>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</si>
  <si>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</si>
  <si>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</si>
  <si>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</si>
  <si>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</si>
  <si>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</si>
  <si>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</si>
  <si>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</si>
  <si>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</si>
  <si>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</si>
  <si>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</si>
  <si>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</si>
  <si>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</si>
  <si>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</si>
  <si>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</si>
  <si>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</si>
  <si>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</si>
  <si>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</si>
  <si>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</si>
  <si>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</si>
  <si>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</si>
  <si>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</si>
  <si>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</si>
  <si>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</si>
  <si>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</si>
  <si>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</si>
  <si>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</si>
  <si>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</si>
  <si>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</si>
  <si>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</si>
  <si>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</si>
  <si>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</si>
  <si>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</si>
  <si>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</si>
  <si>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</si>
  <si>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</si>
  <si>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</si>
  <si>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</si>
  <si>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</si>
  <si>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</si>
  <si>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</si>
  <si>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</si>
  <si>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</si>
  <si>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</si>
  <si>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</si>
  <si>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</si>
  <si>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</si>
  <si>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</si>
  <si>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</si>
  <si>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</si>
  <si>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</si>
  <si>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</si>
  <si>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</si>
  <si>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</si>
  <si>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</si>
  <si>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</si>
  <si>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</si>
  <si>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</si>
  <si>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</si>
  <si>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</si>
  <si>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</si>
  <si>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</si>
  <si>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</si>
  <si>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</si>
  <si>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</si>
  <si>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</si>
  <si>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</si>
  <si>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</si>
  <si>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</si>
  <si>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</si>
  <si>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</si>
  <si>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</si>
  <si>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</si>
  <si>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</si>
  <si>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</si>
  <si>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</si>
  <si>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</si>
  <si>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</si>
  <si>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</si>
  <si>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</si>
  <si>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</si>
  <si>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</si>
  <si>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</si>
  <si>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</si>
  <si>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</si>
  <si>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</si>
  <si>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</si>
  <si>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</si>
  <si>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</si>
  <si>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</si>
  <si>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</si>
  <si>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</si>
  <si>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</si>
  <si>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</si>
  <si>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</si>
  <si>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</si>
  <si>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</si>
  <si>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</si>
  <si>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</si>
  <si>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</si>
  <si>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</si>
  <si>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</si>
  <si>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</si>
  <si>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</si>
  <si>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</si>
  <si>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</si>
  <si>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</si>
  <si>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</si>
  <si>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</si>
  <si>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</si>
  <si>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</si>
  <si>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</si>
  <si>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</si>
  <si>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</si>
  <si>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</si>
  <si>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</si>
  <si>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</si>
  <si>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</si>
  <si>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</si>
  <si>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</si>
  <si>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</si>
  <si>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</si>
  <si>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</si>
  <si>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</si>
  <si>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</si>
  <si>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</si>
  <si>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</si>
  <si>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</si>
  <si>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</si>
  <si>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</si>
  <si>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</si>
  <si>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</si>
  <si>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</si>
  <si>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</si>
  <si>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</si>
  <si>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</si>
  <si>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</si>
  <si>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</si>
  <si>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</si>
  <si>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</si>
  <si>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</si>
  <si>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</si>
  <si>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</si>
  <si>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</si>
  <si>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</si>
  <si>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</si>
  <si>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</si>
  <si>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</si>
  <si>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</si>
  <si>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</si>
  <si>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</si>
  <si>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</si>
  <si>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</si>
  <si>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</si>
  <si>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</si>
  <si>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</si>
  <si>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</si>
  <si>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</si>
  <si>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</si>
  <si>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</si>
  <si>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</si>
  <si>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</si>
  <si>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</si>
  <si>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</si>
  <si>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</si>
  <si>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</si>
  <si>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</si>
  <si>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</si>
  <si>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</si>
  <si>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</si>
  <si>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</si>
  <si>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</si>
  <si>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</si>
  <si>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</si>
  <si>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</si>
  <si>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</si>
  <si>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</si>
  <si>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</si>
  <si>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</si>
  <si>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</si>
  <si>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</si>
  <si>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</si>
  <si>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</si>
  <si>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</si>
  <si>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</si>
  <si>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</si>
  <si>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</si>
  <si>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</si>
  <si>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</si>
  <si>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</si>
  <si>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</si>
  <si>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</si>
  <si>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</si>
  <si>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</si>
  <si>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</si>
  <si>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</si>
  <si>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</si>
  <si>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</si>
  <si>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</si>
  <si>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</si>
  <si>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</si>
  <si>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</si>
  <si>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</si>
  <si>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</si>
  <si>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</si>
  <si>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</si>
  <si>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</si>
  <si>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</si>
  <si>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</si>
  <si>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</si>
  <si>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</si>
  <si>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</si>
  <si>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</si>
  <si>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</si>
  <si>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</si>
  <si>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</si>
  <si>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</si>
  <si>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</si>
  <si>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</si>
  <si>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</si>
  <si>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</si>
  <si>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</si>
  <si>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</si>
  <si>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</si>
  <si>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</si>
  <si>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</si>
  <si>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</si>
  <si>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</si>
  <si>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</si>
  <si>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</si>
  <si>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</si>
  <si>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</si>
  <si>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</si>
  <si>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</si>
  <si>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</si>
  <si>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</si>
  <si>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</si>
  <si>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</si>
  <si>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</si>
  <si>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</si>
  <si>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</si>
  <si>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</si>
  <si>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</si>
  <si>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</si>
  <si>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</si>
  <si>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</si>
  <si>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</si>
  <si>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</si>
  <si>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</si>
  <si>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</si>
  <si>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</si>
  <si>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</si>
  <si>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</si>
  <si>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</si>
  <si>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</si>
  <si>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</si>
  <si>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</si>
  <si>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</si>
  <si>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</si>
  <si>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</si>
  <si>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</si>
  <si>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</si>
  <si>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</si>
  <si>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</si>
  <si>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</si>
  <si>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</si>
  <si>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</si>
  <si>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</si>
  <si>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</si>
  <si>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</si>
  <si>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</si>
  <si>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</si>
  <si>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</si>
  <si>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</si>
  <si>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</si>
  <si>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</si>
  <si>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</si>
  <si>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</si>
  <si>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</si>
  <si>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</si>
  <si>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</si>
  <si>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</si>
  <si>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</si>
  <si>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</si>
  <si>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</si>
  <si>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</si>
  <si>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</si>
  <si>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</si>
  <si>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</si>
  <si>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</si>
  <si>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</si>
  <si>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</si>
  <si>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</si>
  <si>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</si>
  <si>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</si>
  <si>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</si>
  <si>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</si>
  <si>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</si>
  <si>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</si>
  <si>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</si>
  <si>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</si>
  <si>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</si>
  <si>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</si>
  <si>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</si>
  <si>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</si>
  <si>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</si>
  <si>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</si>
  <si>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</si>
  <si>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</si>
  <si>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</si>
  <si>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</si>
  <si>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</si>
  <si>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</si>
  <si>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</si>
  <si>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</si>
  <si>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</si>
  <si>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</si>
  <si>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</si>
  <si>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</si>
  <si>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</si>
  <si>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</si>
  <si>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</si>
  <si>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</si>
  <si>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</si>
  <si>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</si>
  <si>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</si>
  <si>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</si>
  <si>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</si>
  <si>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</si>
  <si>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</si>
  <si>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</si>
  <si>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</si>
  <si>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</si>
  <si>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</si>
  <si>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</si>
  <si>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</si>
  <si>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</si>
  <si>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</si>
  <si>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</si>
  <si>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</si>
  <si>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</si>
  <si>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</si>
  <si>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</si>
  <si>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</si>
  <si>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</si>
  <si>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</si>
  <si>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</si>
  <si>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</si>
  <si>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</si>
  <si>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</si>
  <si>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</si>
  <si>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</si>
  <si>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</si>
  <si>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</si>
  <si>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</si>
  <si>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</si>
  <si>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</si>
  <si>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</si>
  <si>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</si>
  <si>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</si>
  <si>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</si>
  <si>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</si>
  <si>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</si>
  <si>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</si>
  <si>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</si>
  <si>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</si>
  <si>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</si>
  <si>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</si>
  <si>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</si>
  <si>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</si>
  <si>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</si>
  <si>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</si>
  <si>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</si>
  <si>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</si>
  <si>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</si>
  <si>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</si>
  <si>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</si>
  <si>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</si>
  <si>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</si>
  <si>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</si>
  <si>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</si>
  <si>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</si>
  <si>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</si>
  <si>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</si>
  <si>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</si>
  <si>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</si>
  <si>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</si>
  <si>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</si>
  <si>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</si>
  <si>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</si>
  <si>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</si>
  <si>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</si>
  <si>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</si>
  <si>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</si>
  <si>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</si>
  <si>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</si>
  <si>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</si>
  <si>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</si>
  <si>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</si>
  <si>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</si>
  <si>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</si>
  <si>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</si>
  <si>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</si>
  <si>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</si>
  <si>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</si>
  <si>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</si>
  <si>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</si>
  <si>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</si>
  <si>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</si>
  <si>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</si>
  <si>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</si>
  <si>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</si>
  <si>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</si>
  <si>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</si>
  <si>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</si>
  <si>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</si>
  <si>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</si>
  <si>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</si>
  <si>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</si>
  <si>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</si>
  <si>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</si>
  <si>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</si>
  <si>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</si>
  <si>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</si>
  <si>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</si>
  <si>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</si>
  <si>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</si>
  <si>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</si>
  <si>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</si>
  <si>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</si>
  <si>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</si>
  <si>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</si>
  <si>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</si>
  <si>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</si>
  <si>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</si>
  <si>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</si>
  <si>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</si>
  <si>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</si>
  <si>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</si>
  <si>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</si>
  <si>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</si>
  <si>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</si>
  <si>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</si>
  <si>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</si>
  <si>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</si>
  <si>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</si>
  <si>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</si>
  <si>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</si>
  <si>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</si>
  <si>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</si>
  <si>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</si>
  <si>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</si>
  <si>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</si>
  <si>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</si>
  <si>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</si>
  <si>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</si>
  <si>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</si>
  <si>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</si>
  <si>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</si>
  <si>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</si>
  <si>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</si>
  <si>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</si>
  <si>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</si>
  <si>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</si>
  <si>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</si>
  <si>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</si>
  <si>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</si>
  <si>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</si>
  <si>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</si>
  <si>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</si>
  <si>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</si>
  <si>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</si>
  <si>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</si>
  <si>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</si>
  <si>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</si>
  <si>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</si>
  <si>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</si>
  <si>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</si>
  <si>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</si>
  <si>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</si>
  <si>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</si>
  <si>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</si>
  <si>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</si>
  <si>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</si>
  <si>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</si>
  <si>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</si>
  <si>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</si>
  <si>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</si>
  <si>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</si>
  <si>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</si>
  <si>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</si>
  <si>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</si>
  <si>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</si>
  <si>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</si>
  <si>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</si>
  <si>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</si>
  <si>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</si>
  <si>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</si>
  <si>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</si>
  <si>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</si>
  <si>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</si>
  <si>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</si>
  <si>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</si>
  <si>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</si>
  <si>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</si>
  <si>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</si>
  <si>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</si>
  <si>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</si>
  <si>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</si>
  <si>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</si>
  <si>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</si>
  <si>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</si>
  <si>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</si>
  <si>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</si>
  <si>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</si>
  <si>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</si>
  <si>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</si>
  <si>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</si>
  <si>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</si>
  <si>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</si>
  <si>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</si>
  <si>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</si>
  <si>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</si>
  <si>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</si>
  <si>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</si>
  <si>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</si>
  <si>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</si>
  <si>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</si>
  <si>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</si>
  <si>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</si>
  <si>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</si>
  <si>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</si>
  <si>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</si>
  <si>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</si>
  <si>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</si>
  <si>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</si>
  <si>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</si>
  <si>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</si>
  <si>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</si>
  <si>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</si>
  <si>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</si>
  <si>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</si>
  <si>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</si>
  <si>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</si>
  <si>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</si>
  <si>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</si>
  <si>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</si>
  <si>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</si>
  <si>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</si>
  <si>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</si>
  <si>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</si>
  <si>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</si>
  <si>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</si>
  <si>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</si>
  <si>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</si>
  <si>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</si>
  <si>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</si>
  <si>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</si>
  <si>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</si>
  <si>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</si>
  <si>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</si>
  <si>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</si>
  <si>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</si>
  <si>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</si>
  <si>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</si>
  <si>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</si>
  <si>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</si>
  <si>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</si>
  <si>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</si>
  <si>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</si>
  <si>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</si>
  <si>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</si>
  <si>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</si>
  <si>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</si>
  <si>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</si>
  <si>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</si>
  <si>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</si>
  <si>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</si>
  <si>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</si>
  <si>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</si>
  <si>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</si>
  <si>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</si>
  <si>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</si>
  <si>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</si>
  <si>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</si>
  <si>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</si>
  <si>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</si>
  <si>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</si>
  <si>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</si>
  <si>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</si>
  <si>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</si>
  <si>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</si>
  <si>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</si>
  <si>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</si>
  <si>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</si>
  <si>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</si>
  <si>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</si>
  <si>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</si>
  <si>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</si>
  <si>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</si>
  <si>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</si>
  <si>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</si>
  <si>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</si>
  <si>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</si>
  <si>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</si>
  <si>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</si>
  <si>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</si>
  <si>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</si>
  <si>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</si>
  <si>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</si>
  <si>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</si>
  <si>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</si>
  <si>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</si>
  <si>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</si>
  <si>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</si>
  <si>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</si>
  <si>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</si>
  <si>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</si>
  <si>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</si>
  <si>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</si>
  <si>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</si>
  <si>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</si>
  <si>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</si>
  <si>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</si>
  <si>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</si>
  <si>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</si>
  <si>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</si>
  <si>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</si>
  <si>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</si>
  <si>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</si>
  <si>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</si>
  <si>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</si>
  <si>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</si>
  <si>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</si>
  <si>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</si>
  <si>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</si>
  <si>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</si>
  <si>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</si>
  <si>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</si>
  <si>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</si>
  <si>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</si>
  <si>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</si>
  <si>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</si>
  <si>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</si>
  <si>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</si>
  <si>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</si>
  <si>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</si>
  <si>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</si>
  <si>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</si>
  <si>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</si>
  <si>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</si>
  <si>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</si>
  <si>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</si>
  <si>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</si>
  <si>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</si>
  <si>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</si>
  <si>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</si>
  <si>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</si>
  <si>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</si>
  <si>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</si>
  <si>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</si>
  <si>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</si>
  <si>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</si>
  <si>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</si>
  <si>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</si>
  <si>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</si>
  <si>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</si>
  <si>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</si>
  <si>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</si>
  <si>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</si>
  <si>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</si>
  <si>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</si>
  <si>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</si>
  <si>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</si>
  <si>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</si>
  <si>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</si>
  <si>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</si>
  <si>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</si>
  <si>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</si>
  <si>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</si>
  <si>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</si>
  <si>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</si>
  <si>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</si>
  <si>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</si>
  <si>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</si>
  <si>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</si>
  <si>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</si>
  <si>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</si>
  <si>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</si>
  <si>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</si>
  <si>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</si>
  <si>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</si>
  <si>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</si>
  <si>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</si>
  <si>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</si>
  <si>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</si>
  <si>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</si>
  <si>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</si>
  <si>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</si>
  <si>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</si>
  <si>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</si>
  <si>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</si>
  <si>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</si>
  <si>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</si>
  <si>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</si>
  <si>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</si>
  <si>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</si>
  <si>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</si>
  <si>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</si>
  <si>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</si>
  <si>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</si>
  <si>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</si>
  <si>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</si>
  <si>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</si>
  <si>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</si>
  <si>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</si>
  <si>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</si>
  <si>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</si>
  <si>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</si>
  <si>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</si>
  <si>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</si>
  <si>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</si>
  <si>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</si>
  <si>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</si>
  <si>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</si>
  <si>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</si>
  <si>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</si>
  <si>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</si>
  <si>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</si>
  <si>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</si>
  <si>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</si>
  <si>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</si>
  <si>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</si>
  <si>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</si>
  <si>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</si>
  <si>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</si>
  <si>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</si>
  <si>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</si>
  <si>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</si>
  <si>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</si>
  <si>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</si>
  <si>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</si>
  <si>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</si>
  <si>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</si>
  <si>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</si>
  <si>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</si>
  <si>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</si>
  <si>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</si>
  <si>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</si>
  <si>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</si>
  <si>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</si>
  <si>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</si>
  <si>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</si>
  <si>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</si>
  <si>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</si>
  <si>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</si>
  <si>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</si>
  <si>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</si>
  <si>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</si>
  <si>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</si>
  <si>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</si>
  <si>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</si>
  <si>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</si>
  <si>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</si>
  <si>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</si>
  <si>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</si>
  <si>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</si>
  <si>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</si>
  <si>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</si>
  <si>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</si>
  <si>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</si>
  <si>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</si>
  <si>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</si>
  <si>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</si>
  <si>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</si>
  <si>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</si>
  <si>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</si>
  <si>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</si>
  <si>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</si>
  <si>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</si>
  <si>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</si>
  <si>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</si>
  <si>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</si>
  <si>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</si>
  <si>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</si>
  <si>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</si>
  <si>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</si>
  <si>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</si>
  <si>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</si>
  <si>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</si>
  <si>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</si>
  <si>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</si>
  <si>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</si>
  <si>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</si>
  <si>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</si>
  <si>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</si>
  <si>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</si>
  <si>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</si>
  <si>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</si>
  <si>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</si>
  <si>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</si>
  <si>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</si>
  <si>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</si>
  <si>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</si>
  <si>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</si>
  <si>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</si>
  <si>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</si>
  <si>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</si>
  <si>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</si>
  <si>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</si>
  <si>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</si>
  <si>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</si>
  <si>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</si>
  <si>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</si>
  <si>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</si>
  <si>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</si>
  <si>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</si>
  <si>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</si>
  <si>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</si>
  <si>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</si>
  <si>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</si>
  <si>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</si>
  <si>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</si>
  <si>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</si>
  <si>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</si>
  <si>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</si>
  <si>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</si>
  <si>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</si>
  <si>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</si>
  <si>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</si>
  <si>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</si>
  <si>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</si>
  <si>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</si>
  <si>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</si>
  <si>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</si>
  <si>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</si>
  <si>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</si>
  <si>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</si>
  <si>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</si>
  <si>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</si>
  <si>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</si>
  <si>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</si>
  <si>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</si>
  <si>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</si>
  <si>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</si>
  <si>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</si>
  <si>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</si>
  <si>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</si>
  <si>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</si>
  <si>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</si>
  <si>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</si>
  <si>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</si>
  <si>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</si>
  <si>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</si>
  <si>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</si>
  <si>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</si>
  <si>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</si>
  <si>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</si>
  <si>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</si>
  <si>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</si>
  <si>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</si>
  <si>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</si>
  <si>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</si>
  <si>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</si>
  <si>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</si>
  <si>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</si>
  <si>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</si>
  <si>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</si>
  <si>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</si>
  <si>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</si>
  <si>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</si>
  <si>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</si>
  <si>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</si>
  <si>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</si>
  <si>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</si>
  <si>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</si>
  <si>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</si>
  <si>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</si>
  <si>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</si>
  <si>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</si>
  <si>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</si>
  <si>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</si>
  <si>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</si>
  <si>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</si>
  <si>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</si>
  <si>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</si>
  <si>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</si>
  <si>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</si>
  <si>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</si>
  <si>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</si>
  <si>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</si>
  <si>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</si>
  <si>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</si>
  <si>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</si>
  <si>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</si>
  <si>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</si>
  <si>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</si>
  <si>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</si>
  <si>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</si>
  <si>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</si>
  <si>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</si>
  <si>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</si>
  <si>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</si>
  <si>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</si>
  <si>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</si>
  <si>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</si>
  <si>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</si>
  <si>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</si>
  <si>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</si>
  <si>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</si>
  <si>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</si>
  <si>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</si>
  <si>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</si>
  <si>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</si>
  <si>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</si>
  <si>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</si>
  <si>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</si>
  <si>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</si>
  <si>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</si>
  <si>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</si>
  <si>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</si>
  <si>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</si>
  <si>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</si>
  <si>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</si>
  <si>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</si>
  <si>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</si>
  <si>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</si>
  <si>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</si>
  <si>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</si>
  <si>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</si>
  <si>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</si>
  <si>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</si>
  <si>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</si>
  <si>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</si>
  <si>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</si>
  <si>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</si>
  <si>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</si>
  <si>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</si>
  <si>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</si>
  <si>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</si>
  <si>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</si>
  <si>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</si>
  <si>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</si>
  <si>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</si>
  <si>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</si>
  <si>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</si>
  <si>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</si>
  <si>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</si>
  <si>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</si>
  <si>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</si>
  <si>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</si>
  <si>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</si>
  <si>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</si>
  <si>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</si>
  <si>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</si>
  <si>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</si>
  <si>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</si>
  <si>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</si>
  <si>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</si>
  <si>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</si>
  <si>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</si>
  <si>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</si>
  <si>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</si>
  <si>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</si>
  <si>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</si>
  <si>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</si>
  <si>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</si>
  <si>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</si>
  <si>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</si>
  <si>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</si>
  <si>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</si>
  <si>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</si>
  <si>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</si>
  <si>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</si>
  <si>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</si>
  <si>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</si>
  <si>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</si>
  <si>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</si>
  <si>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</si>
  <si>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</si>
  <si>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</si>
  <si>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</si>
  <si>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</si>
  <si>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</si>
  <si>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</si>
  <si>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</si>
  <si>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</si>
  <si>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</si>
  <si>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</si>
  <si>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</si>
  <si>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</si>
  <si>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</si>
  <si>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</si>
  <si>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</si>
  <si>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</si>
  <si>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</si>
  <si>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</si>
  <si>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</si>
  <si>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</si>
  <si>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</si>
  <si>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</si>
  <si>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</si>
  <si>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</si>
  <si>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</si>
  <si>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</si>
  <si>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</si>
  <si>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</si>
  <si>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</si>
  <si>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</si>
  <si>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</si>
  <si>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</si>
  <si>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</si>
  <si>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</si>
  <si>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</si>
  <si>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</si>
  <si>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</si>
  <si>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</si>
  <si>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</si>
  <si>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</si>
  <si>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</si>
  <si>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</si>
  <si>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</si>
  <si>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</si>
  <si>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</si>
  <si>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</si>
  <si>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</si>
  <si>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</si>
  <si>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</si>
  <si>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</si>
  <si>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</si>
  <si>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</si>
  <si>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</si>
  <si>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</si>
  <si>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</si>
  <si>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</si>
  <si>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</si>
  <si>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</si>
  <si>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</si>
  <si>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</si>
  <si>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</si>
  <si>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</si>
  <si>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</si>
  <si>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</si>
  <si>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</si>
  <si>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</si>
  <si>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</si>
  <si>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</si>
  <si>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</si>
  <si>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</si>
  <si>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</si>
  <si>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</si>
  <si>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</si>
  <si>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</si>
  <si>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</si>
  <si>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</si>
  <si>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</si>
  <si>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</si>
  <si>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</si>
  <si>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</si>
  <si>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</si>
  <si>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</si>
  <si>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</si>
  <si>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</si>
  <si>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</si>
  <si>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</si>
  <si>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</si>
  <si>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</si>
  <si>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</si>
  <si>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</si>
  <si>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</si>
  <si>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</si>
  <si>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</si>
  <si>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</si>
  <si>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</si>
  <si>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</si>
  <si>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</si>
  <si>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</si>
  <si>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</si>
  <si>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</si>
  <si>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</si>
  <si>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</si>
  <si>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</si>
  <si>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</si>
  <si>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</si>
  <si>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</si>
  <si>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</si>
  <si>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</si>
  <si>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</si>
  <si>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</si>
  <si>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</si>
  <si>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</si>
  <si>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</si>
  <si>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</si>
  <si>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</si>
  <si>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</si>
  <si>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</si>
  <si>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</si>
  <si>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</si>
  <si>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</si>
  <si>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</si>
  <si>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</si>
  <si>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</si>
  <si>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</si>
  <si>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</si>
  <si>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</si>
  <si>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</si>
  <si>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</si>
  <si>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</si>
  <si>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</si>
  <si>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</si>
  <si>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</si>
  <si>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</si>
  <si>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</si>
  <si>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</si>
  <si>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</si>
  <si>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</si>
  <si>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</si>
  <si>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</si>
  <si>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</si>
  <si>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</si>
  <si>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</si>
  <si>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</si>
  <si>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</si>
  <si>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</si>
  <si>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</si>
  <si>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</si>
  <si>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</si>
  <si>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</si>
  <si>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</si>
  <si>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</si>
  <si>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</si>
  <si>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</si>
  <si>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</si>
  <si>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</si>
  <si>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</si>
  <si>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</si>
  <si>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</si>
  <si>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</si>
  <si>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</si>
  <si>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</si>
  <si>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</si>
  <si>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</si>
  <si>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</si>
  <si>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</si>
  <si>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</si>
  <si>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</si>
  <si>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</si>
  <si>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</si>
  <si>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</si>
  <si>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</si>
  <si>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</si>
  <si>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</si>
  <si>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</si>
  <si>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</si>
  <si>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</si>
  <si>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</si>
  <si>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</si>
  <si>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</si>
  <si>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</si>
  <si>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</si>
  <si>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</si>
  <si>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</si>
  <si>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</si>
  <si>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</si>
  <si>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</si>
  <si>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</si>
  <si>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</si>
  <si>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</si>
  <si>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</si>
  <si>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</si>
  <si>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</si>
  <si>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</si>
  <si>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</si>
  <si>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</si>
  <si>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</si>
  <si>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</si>
  <si>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</si>
  <si>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</si>
  <si>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</si>
  <si>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</si>
  <si>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</si>
  <si>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</si>
  <si>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</si>
  <si>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</si>
  <si>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</si>
  <si>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</si>
  <si>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</si>
  <si>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</si>
  <si>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</si>
  <si>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</si>
  <si>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</si>
  <si>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</si>
  <si>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</si>
  <si>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</si>
  <si>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</si>
  <si>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</si>
  <si>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</si>
  <si>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</si>
  <si>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</si>
  <si>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</si>
  <si>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</si>
  <si>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</si>
  <si>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</si>
  <si>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</si>
  <si>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</si>
  <si>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</si>
  <si>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</si>
  <si>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</si>
  <si>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</si>
  <si>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</si>
  <si>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</si>
  <si>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</si>
  <si>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</si>
  <si>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</si>
  <si>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</si>
  <si>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</si>
  <si>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</si>
  <si>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</si>
  <si>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</si>
  <si>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</si>
  <si>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</si>
  <si>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</si>
  <si>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</si>
  <si>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</si>
  <si>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</si>
  <si>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</si>
  <si>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</si>
  <si>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</si>
  <si>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</si>
  <si>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</si>
  <si>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</si>
  <si>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</si>
  <si>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</si>
  <si>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</si>
  <si>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</si>
  <si>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</si>
  <si>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</si>
  <si>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</si>
  <si>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</si>
  <si>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</si>
  <si>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</si>
  <si>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</si>
  <si>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</si>
  <si>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</si>
  <si>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</si>
  <si>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</si>
  <si>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</si>
  <si>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</si>
  <si>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</si>
  <si>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</si>
  <si>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</si>
  <si>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</si>
  <si>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</si>
  <si>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</si>
  <si>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</si>
  <si>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</si>
  <si>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</si>
  <si>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</si>
  <si>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</si>
  <si>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</si>
  <si>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</si>
  <si>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</si>
  <si>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</si>
  <si>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</si>
  <si>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</si>
  <si>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</si>
  <si>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</si>
  <si>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</si>
  <si>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</si>
  <si>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</si>
  <si>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</si>
  <si>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</si>
  <si>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</si>
  <si>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</si>
  <si>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</si>
  <si>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</si>
  <si>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</si>
  <si>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</si>
  <si>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</si>
  <si>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</si>
  <si>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</si>
  <si>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</si>
  <si>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</si>
  <si>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</si>
  <si>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</si>
  <si>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</si>
  <si>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</si>
  <si>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</si>
  <si>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</si>
  <si>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</si>
  <si>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</si>
  <si>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</si>
  <si>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</si>
  <si>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</si>
  <si>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</si>
  <si>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</si>
  <si>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</si>
  <si>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</si>
  <si>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</si>
  <si>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</si>
  <si>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</si>
  <si>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</si>
  <si>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</si>
  <si>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</si>
  <si>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</si>
  <si>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</si>
  <si>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</si>
  <si>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</si>
  <si>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</si>
  <si>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</si>
  <si>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</si>
  <si>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</si>
  <si>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</si>
  <si>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</si>
  <si>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</si>
  <si>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</si>
  <si>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</si>
  <si>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</si>
  <si>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</si>
  <si>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</si>
  <si>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</si>
  <si>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</si>
  <si>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</si>
  <si>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</si>
  <si>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</si>
  <si>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</si>
  <si>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</si>
  <si>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</si>
  <si>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</si>
  <si>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</si>
  <si>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</si>
  <si>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</si>
  <si>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</si>
  <si>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</si>
  <si>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</si>
  <si>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</si>
  <si>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</si>
  <si>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</si>
  <si>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</si>
  <si>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</si>
  <si>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</si>
  <si>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</si>
  <si>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</si>
  <si>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</si>
  <si>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</si>
  <si>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</si>
  <si>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</si>
  <si>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</si>
  <si>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</si>
  <si>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</si>
  <si>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</si>
  <si>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</si>
  <si>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</si>
  <si>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</si>
  <si>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</si>
  <si>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</si>
  <si>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</si>
  <si>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</si>
  <si>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</si>
  <si>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</si>
  <si>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</si>
  <si>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</si>
  <si>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</si>
  <si>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</si>
  <si>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</si>
  <si>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</si>
  <si>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</si>
  <si>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</si>
  <si>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</si>
  <si>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</si>
  <si>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</si>
  <si>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</si>
  <si>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</si>
  <si>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</si>
  <si>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</si>
  <si>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</si>
  <si>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</si>
  <si>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</si>
  <si>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</si>
  <si>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</si>
  <si>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</si>
  <si>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</si>
  <si>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</si>
  <si>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</si>
  <si>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</si>
  <si>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</si>
  <si>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</si>
  <si>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</si>
  <si>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</si>
  <si>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</si>
  <si>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</si>
  <si>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</si>
  <si>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</si>
  <si>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</si>
  <si>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</si>
  <si>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</si>
  <si>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</si>
  <si>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</si>
  <si>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</si>
  <si>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</si>
  <si>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</si>
  <si>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</si>
  <si>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</si>
  <si>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</si>
  <si>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</si>
  <si>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</si>
  <si>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</si>
  <si>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</si>
  <si>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</si>
  <si>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</si>
  <si>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</si>
  <si>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</si>
  <si>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</si>
  <si>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</si>
  <si>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</si>
  <si>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</si>
  <si>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</si>
  <si>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</si>
  <si>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</si>
  <si>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</si>
  <si>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</si>
  <si>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</si>
  <si>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</si>
  <si>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</si>
  <si>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</si>
  <si>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</si>
  <si>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</si>
  <si>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</si>
  <si>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</si>
  <si>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</si>
  <si>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</si>
  <si>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</si>
  <si>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</si>
  <si>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</si>
  <si>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</si>
  <si>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</si>
  <si>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</si>
  <si>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</si>
  <si>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</si>
  <si>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</si>
  <si>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</si>
  <si>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</si>
  <si>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</si>
  <si>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</si>
  <si>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</si>
  <si>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</si>
  <si>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</si>
  <si>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</si>
  <si>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</si>
  <si>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</si>
  <si>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</si>
  <si>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</si>
  <si>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</si>
  <si>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</si>
  <si>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</si>
  <si>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</si>
  <si>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</si>
  <si>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</si>
  <si>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</si>
  <si>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</si>
  <si>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</si>
  <si>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</si>
  <si>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</si>
  <si>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</si>
  <si>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</si>
  <si>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</si>
  <si>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</si>
  <si>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</si>
  <si>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</si>
  <si>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</si>
  <si>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</si>
  <si>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</si>
  <si>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</si>
  <si>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</si>
  <si>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</si>
  <si>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</si>
  <si>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</si>
  <si>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</si>
  <si>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</si>
  <si>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</si>
  <si>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</si>
  <si>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</si>
  <si>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</si>
  <si>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</si>
  <si>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</si>
  <si>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</si>
  <si>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</si>
  <si>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</si>
  <si>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</si>
  <si>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</si>
  <si>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</si>
  <si>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</si>
  <si>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</si>
  <si>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</si>
  <si>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</si>
  <si>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</si>
  <si>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</si>
  <si>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</si>
  <si>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</si>
  <si>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</si>
  <si>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</si>
  <si>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</si>
  <si>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</si>
  <si>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</si>
  <si>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</si>
  <si>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</si>
  <si>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</si>
  <si>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</si>
  <si>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</si>
  <si>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</si>
  <si>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</si>
  <si>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</si>
  <si>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</si>
  <si>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</si>
  <si>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</si>
  <si>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</si>
  <si>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</si>
  <si>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</si>
  <si>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</si>
  <si>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</si>
  <si>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</si>
  <si>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</si>
  <si>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</si>
  <si>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</si>
  <si>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</si>
  <si>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</si>
  <si>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</si>
  <si>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</si>
  <si>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</si>
  <si>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</si>
  <si>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</si>
  <si>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</si>
  <si>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</si>
  <si>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</si>
  <si>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</si>
  <si>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</si>
  <si>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</si>
  <si>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</si>
  <si>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</si>
  <si>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</si>
  <si>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</si>
  <si>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</si>
  <si>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</si>
  <si>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</si>
  <si>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</si>
  <si>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</si>
  <si>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</si>
  <si>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</si>
  <si>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</si>
  <si>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</si>
  <si>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</si>
  <si>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</si>
  <si>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</si>
  <si>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</si>
  <si>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</si>
  <si>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</si>
  <si>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</si>
  <si>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</si>
  <si>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</si>
  <si>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</si>
  <si>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</si>
  <si>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</si>
  <si>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</si>
  <si>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</si>
  <si>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</si>
  <si>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</si>
  <si>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</si>
  <si>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</si>
  <si>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</si>
  <si>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</si>
  <si>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</si>
  <si>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</si>
  <si>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</si>
  <si>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</si>
  <si>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</si>
  <si>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</si>
  <si>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</si>
  <si>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</si>
  <si>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</si>
  <si>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</si>
  <si>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</si>
  <si>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</si>
  <si>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</si>
  <si>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</si>
  <si>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</si>
  <si>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</si>
  <si>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</si>
  <si>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</si>
  <si>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</si>
  <si>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</si>
  <si>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</si>
  <si>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</si>
  <si>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</si>
  <si>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</si>
  <si>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</si>
  <si>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</si>
  <si>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</si>
  <si>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</si>
  <si>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</si>
  <si>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</si>
  <si>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</si>
  <si>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</si>
  <si>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</si>
  <si>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</si>
  <si>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</si>
  <si>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</si>
  <si>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</si>
  <si>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</si>
  <si>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</si>
  <si>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</si>
  <si>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</si>
  <si>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</si>
  <si>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</si>
  <si>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</si>
  <si>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</si>
  <si>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</si>
  <si>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</si>
  <si>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</si>
  <si>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</si>
  <si>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</si>
  <si>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</si>
  <si>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</si>
  <si>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</si>
  <si>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</si>
  <si>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</si>
  <si>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</si>
  <si>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</si>
  <si>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</si>
  <si>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</si>
  <si>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</si>
  <si>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</si>
  <si>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</si>
  <si>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</si>
  <si>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</si>
  <si>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</si>
  <si>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</si>
  <si>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</si>
  <si>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</si>
  <si>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</si>
  <si>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</si>
  <si>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</si>
  <si>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</si>
  <si>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</si>
  <si>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</si>
  <si>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</si>
  <si>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</si>
  <si>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</si>
  <si>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</si>
  <si>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</si>
  <si>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</si>
  <si>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</si>
  <si>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</si>
  <si>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</si>
  <si>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</si>
  <si>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</si>
  <si>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</si>
  <si>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</si>
  <si>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</si>
  <si>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</si>
  <si>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</si>
  <si>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</si>
  <si>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</si>
  <si>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</si>
  <si>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</si>
  <si>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</si>
  <si>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</si>
  <si>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</si>
  <si>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</si>
  <si>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</si>
  <si>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</si>
  <si>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</si>
  <si>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</si>
  <si>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</si>
  <si>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</si>
  <si>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</si>
  <si>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</si>
  <si>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</si>
  <si>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</si>
  <si>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</si>
  <si>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</si>
  <si>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</si>
  <si>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</si>
  <si>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</si>
  <si>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</si>
  <si>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</si>
  <si>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</si>
  <si>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</si>
  <si>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</si>
  <si>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</si>
  <si>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</si>
  <si>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</si>
  <si>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</si>
  <si>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</si>
  <si>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</si>
  <si>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</si>
  <si>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</si>
  <si>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</si>
  <si>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</si>
  <si>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</si>
  <si>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</si>
  <si>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</si>
  <si>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</si>
  <si>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</si>
  <si>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</si>
  <si>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</si>
  <si>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</si>
  <si>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</si>
  <si>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</si>
  <si>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</si>
  <si>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</si>
  <si>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</si>
  <si>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</si>
  <si>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</si>
  <si>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</si>
  <si>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</si>
  <si>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</si>
  <si>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</si>
  <si>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</si>
  <si>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</si>
  <si>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</si>
  <si>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</si>
  <si>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</si>
  <si>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</si>
  <si>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</si>
  <si>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</si>
  <si>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</si>
  <si>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</si>
  <si>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</si>
  <si>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</si>
  <si>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</si>
  <si>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</si>
  <si>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</si>
  <si>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</si>
  <si>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</si>
  <si>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</si>
  <si>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</si>
  <si>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</si>
  <si>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</si>
  <si>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</si>
  <si>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</si>
  <si>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</si>
  <si>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</si>
  <si>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</si>
  <si>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</si>
  <si>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</si>
  <si>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</si>
  <si>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</si>
  <si>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</si>
  <si>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</si>
  <si>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</si>
  <si>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</si>
  <si>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</si>
  <si>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</si>
  <si>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</si>
  <si>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</si>
  <si>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</si>
  <si>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</si>
  <si>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</si>
  <si>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</si>
  <si>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</si>
  <si>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</si>
  <si>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</si>
  <si>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</si>
  <si>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</si>
  <si>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</si>
  <si>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</si>
  <si>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</si>
  <si>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</si>
  <si>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</si>
  <si>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</si>
  <si>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</si>
  <si>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</si>
  <si>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</si>
  <si>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</si>
  <si>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</si>
  <si>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</si>
  <si>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</si>
  <si>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</si>
  <si>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</si>
  <si>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</si>
  <si>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</si>
  <si>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</si>
  <si>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</si>
  <si>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</si>
  <si>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</si>
  <si>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</si>
  <si>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</si>
  <si>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</si>
  <si>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</si>
  <si>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</si>
  <si>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</si>
  <si>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</si>
  <si>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</si>
  <si>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</si>
  <si>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</si>
  <si>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</si>
  <si>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</si>
  <si>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</si>
  <si>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</si>
  <si>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</si>
  <si>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</si>
  <si>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</si>
  <si>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</si>
  <si>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</si>
  <si>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</si>
  <si>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</si>
  <si>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</si>
  <si>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</si>
  <si>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</si>
  <si>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</si>
  <si>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</si>
  <si>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</si>
  <si>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</si>
  <si>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</si>
  <si>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</si>
  <si>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</si>
  <si>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</si>
  <si>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</si>
  <si>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</si>
  <si>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</si>
  <si>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</si>
  <si>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</si>
  <si>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</si>
  <si>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</si>
  <si>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</si>
  <si>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</si>
  <si>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</si>
  <si>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</si>
  <si>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</si>
  <si>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</si>
  <si>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</si>
  <si>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</si>
  <si>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</si>
  <si>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</si>
  <si>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</si>
  <si>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</si>
  <si>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</si>
  <si>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</si>
  <si>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</si>
  <si>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</si>
  <si>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</si>
  <si>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</si>
  <si>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</si>
  <si>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</si>
  <si>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</si>
  <si>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</si>
  <si>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</si>
  <si>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</si>
  <si>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</si>
  <si>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</si>
  <si>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</si>
  <si>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</si>
  <si>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</si>
  <si>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</si>
  <si>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</si>
  <si>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</si>
  <si>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</si>
  <si>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</si>
  <si>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</si>
  <si>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</si>
  <si>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</si>
  <si>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</si>
  <si>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</si>
  <si>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</si>
  <si>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</si>
  <si>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</si>
  <si>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</si>
  <si>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</si>
  <si>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</si>
  <si>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</si>
  <si>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</si>
  <si>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</si>
  <si>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</si>
  <si>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</si>
  <si>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</si>
  <si>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</si>
  <si>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</si>
  <si>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</si>
  <si>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</si>
  <si>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</si>
  <si>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</si>
  <si>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</si>
  <si>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</si>
  <si>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</si>
  <si>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</si>
  <si>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</si>
  <si>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</si>
  <si>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</si>
  <si>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</si>
  <si>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</si>
  <si>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</si>
  <si>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</si>
  <si>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</si>
  <si>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</si>
  <si>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</si>
  <si>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</si>
  <si>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</si>
  <si>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</si>
  <si>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</si>
  <si>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</si>
  <si>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</si>
  <si>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</si>
  <si>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</si>
  <si>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</si>
  <si>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</si>
  <si>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</si>
  <si>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</si>
  <si>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</si>
  <si>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</si>
  <si>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</si>
  <si>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</si>
  <si>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</si>
  <si>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</si>
  <si>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</si>
  <si>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</si>
  <si>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</si>
  <si>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</si>
  <si>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</si>
  <si>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</si>
  <si>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</si>
  <si>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</si>
  <si>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</si>
  <si>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</si>
  <si>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</si>
  <si>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</si>
  <si>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</si>
  <si>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</si>
  <si>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</si>
  <si>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</si>
  <si>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</si>
  <si>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</si>
  <si>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</si>
  <si>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</si>
  <si>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</si>
  <si>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</si>
  <si>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</si>
  <si>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</si>
  <si>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</si>
  <si>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</si>
  <si>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</si>
  <si>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</si>
  <si>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</si>
  <si>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</si>
  <si>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</si>
  <si>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</si>
  <si>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</si>
  <si>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</si>
  <si>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</si>
  <si>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</si>
  <si>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</si>
  <si>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</si>
  <si>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</si>
  <si>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</si>
  <si>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</si>
  <si>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</si>
  <si>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</si>
  <si>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</si>
  <si>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</si>
  <si>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</si>
  <si>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</si>
  <si>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</si>
  <si>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</si>
  <si>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</si>
  <si>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</si>
  <si>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</si>
  <si>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</si>
  <si>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</si>
  <si>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</si>
  <si>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</si>
  <si>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</si>
  <si>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</si>
  <si>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</si>
  <si>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</si>
  <si>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</si>
  <si>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</si>
  <si>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</si>
  <si>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</si>
  <si>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</si>
  <si>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</si>
  <si>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</si>
  <si>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</si>
  <si>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</si>
  <si>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</si>
  <si>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</si>
  <si>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</si>
  <si>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</si>
  <si>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</si>
  <si>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</si>
  <si>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</si>
  <si>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</si>
  <si>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</si>
  <si>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</si>
  <si>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</si>
  <si>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</si>
  <si>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</si>
  <si>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</si>
  <si>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</si>
  <si>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</si>
  <si>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</si>
  <si>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</si>
  <si>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</si>
  <si>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</si>
  <si>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</si>
  <si>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</si>
  <si>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</si>
  <si>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</si>
  <si>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</si>
  <si>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</si>
  <si>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</si>
  <si>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</si>
  <si>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</si>
  <si>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</si>
  <si>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</si>
  <si>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</si>
  <si>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</si>
  <si>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</si>
  <si>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</si>
  <si>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</si>
  <si>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</si>
  <si>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</si>
  <si>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</si>
  <si>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</si>
  <si>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</si>
  <si>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</si>
  <si>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</si>
  <si>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</si>
  <si>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</si>
  <si>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</si>
  <si>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</si>
  <si>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</si>
  <si>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</si>
  <si>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</si>
  <si>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</si>
  <si>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</si>
  <si>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</si>
  <si>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</si>
  <si>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</si>
  <si>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</si>
  <si>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</si>
  <si>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</si>
  <si>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</si>
  <si>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</si>
  <si>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</si>
  <si>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</si>
  <si>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</si>
  <si>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</si>
  <si>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</si>
  <si>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</si>
  <si>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</si>
  <si>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</si>
  <si>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</si>
  <si>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</si>
  <si>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</si>
  <si>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</si>
  <si>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</si>
  <si>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</si>
  <si>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</si>
  <si>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</si>
  <si>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</si>
  <si>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</si>
  <si>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</si>
  <si>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</si>
  <si>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</si>
  <si>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</si>
  <si>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</si>
  <si>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</si>
  <si>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</si>
  <si>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</si>
  <si>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</si>
  <si>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</si>
  <si>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</si>
  <si>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</si>
  <si>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</si>
  <si>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</si>
  <si>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</si>
  <si>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</si>
  <si>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</si>
  <si>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</si>
  <si>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</si>
  <si>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</si>
  <si>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</si>
  <si>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</si>
  <si>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</si>
  <si>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</si>
  <si>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</si>
  <si>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</si>
  <si>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</si>
  <si>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</si>
  <si>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</si>
  <si>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</si>
  <si>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</si>
  <si>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</si>
  <si>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</si>
  <si>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</si>
  <si>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</si>
  <si>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</si>
  <si>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</si>
  <si>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</si>
  <si>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</si>
  <si>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</si>
  <si>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</si>
  <si>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</si>
  <si>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</si>
  <si>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</si>
  <si>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</si>
  <si>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</si>
  <si>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</si>
  <si>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</si>
  <si>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</si>
  <si>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</si>
  <si>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</si>
  <si>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</si>
  <si>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</si>
  <si>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</si>
  <si>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</si>
  <si>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</si>
  <si>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</si>
  <si>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</si>
  <si>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</si>
  <si>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</si>
  <si>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</si>
  <si>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</si>
  <si>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</si>
  <si>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</si>
  <si>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</si>
  <si>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</si>
  <si>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</si>
  <si>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</si>
  <si>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</si>
  <si>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</si>
  <si>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</si>
  <si>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</si>
  <si>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</si>
  <si>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</si>
  <si>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</si>
  <si>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</si>
  <si>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</si>
  <si>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</si>
  <si>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</si>
  <si>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</si>
  <si>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</si>
  <si>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</si>
  <si>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</si>
  <si>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</si>
  <si>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</si>
  <si>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</si>
  <si>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</si>
  <si>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</si>
  <si>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</si>
  <si>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</si>
  <si>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</si>
  <si>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</si>
  <si>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</si>
  <si>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</si>
  <si>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</si>
  <si>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</si>
  <si>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</si>
  <si>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</si>
  <si>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</si>
  <si>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</si>
  <si>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</si>
  <si>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</si>
  <si>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</si>
  <si>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</si>
  <si>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</si>
  <si>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</si>
  <si>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</si>
  <si>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</si>
  <si>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</si>
  <si>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</si>
  <si>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</si>
  <si>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</si>
  <si>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</si>
  <si>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</si>
  <si>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</si>
  <si>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</si>
  <si>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</si>
  <si>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</si>
  <si>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</si>
  <si>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</si>
  <si>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</si>
  <si>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</si>
  <si>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</si>
  <si>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</si>
  <si>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</si>
  <si>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</si>
  <si>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</si>
  <si>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</si>
  <si>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</si>
  <si>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</si>
  <si>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</si>
  <si>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</si>
  <si>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</si>
  <si>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</si>
  <si>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</si>
  <si>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</si>
  <si>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</si>
  <si>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</si>
  <si>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</si>
  <si>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</si>
  <si>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</si>
  <si>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</si>
  <si>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</si>
  <si>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</si>
  <si>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</si>
  <si>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</si>
  <si>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</si>
  <si>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</si>
  <si>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</si>
  <si>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</si>
  <si>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</si>
  <si>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</si>
  <si>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</si>
  <si>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</si>
  <si>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</si>
  <si>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</si>
  <si>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</si>
  <si>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</si>
  <si>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</si>
  <si>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</si>
  <si>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</si>
  <si>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</si>
  <si>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</si>
  <si>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</si>
  <si>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</si>
  <si>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</si>
  <si>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</si>
  <si>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</si>
  <si>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</si>
  <si>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</si>
  <si>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</si>
  <si>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</si>
  <si>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</si>
  <si>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</si>
  <si>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</si>
  <si>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</si>
  <si>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</si>
  <si>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</si>
  <si>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</si>
  <si>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</si>
  <si>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</si>
  <si>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</si>
  <si>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</si>
  <si>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</si>
  <si>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</si>
  <si>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</si>
  <si>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</si>
  <si>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</si>
  <si>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</si>
  <si>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</si>
  <si>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</si>
  <si>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</si>
  <si>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</si>
  <si>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</si>
  <si>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</si>
  <si>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</si>
  <si>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</si>
  <si>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</si>
  <si>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</si>
  <si>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</si>
  <si>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</si>
  <si>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</si>
  <si>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</si>
  <si>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</si>
  <si>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</si>
  <si>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</si>
  <si>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</si>
  <si>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</si>
  <si>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</si>
  <si>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</si>
  <si>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</si>
  <si>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</si>
  <si>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</si>
  <si>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</si>
  <si>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</si>
  <si>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</si>
  <si>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</si>
  <si>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</si>
  <si>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</si>
  <si>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</si>
  <si>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</si>
  <si>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</si>
  <si>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</si>
  <si>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</si>
  <si>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</si>
  <si>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</si>
  <si>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</si>
  <si>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</si>
  <si>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</si>
  <si>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</si>
  <si>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</si>
  <si>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</si>
  <si>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</si>
  <si>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</si>
  <si>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</si>
  <si>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</si>
  <si>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</si>
  <si>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</si>
  <si>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</si>
  <si>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</si>
  <si>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</si>
  <si>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</si>
  <si>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</si>
  <si>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</si>
  <si>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</si>
  <si>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</si>
  <si>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</si>
  <si>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</si>
  <si>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</si>
  <si>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</si>
  <si>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</si>
  <si>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</si>
  <si>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</si>
  <si>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</si>
  <si>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</si>
  <si>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</si>
  <si>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</si>
  <si>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</si>
  <si>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</si>
  <si>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</si>
  <si>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</si>
  <si>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</si>
  <si>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</si>
  <si>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</si>
  <si>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</si>
  <si>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</si>
  <si>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</si>
  <si>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</si>
  <si>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</si>
  <si>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</si>
  <si>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</si>
  <si>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</si>
  <si>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</si>
  <si>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</si>
  <si>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</si>
  <si>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</si>
  <si>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</si>
  <si>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</si>
  <si>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</si>
  <si>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</si>
  <si>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</si>
  <si>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</si>
  <si>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</si>
  <si>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</si>
  <si>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</si>
  <si>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</si>
  <si>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</si>
  <si>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</si>
  <si>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</si>
  <si>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</si>
  <si>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</si>
  <si>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</si>
  <si>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</si>
  <si>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</si>
  <si>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</si>
  <si>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</si>
  <si>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</si>
  <si>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</si>
  <si>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</si>
  <si>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</si>
  <si>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</si>
  <si>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</si>
  <si>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</si>
  <si>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</si>
  <si>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</si>
  <si>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</si>
  <si>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</si>
  <si>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</si>
  <si>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</si>
  <si>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</si>
  <si>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</si>
  <si>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</si>
  <si>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</si>
  <si>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</si>
  <si>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</si>
  <si>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</si>
  <si>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</si>
  <si>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</si>
  <si>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</si>
  <si>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</si>
  <si>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</si>
  <si>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</si>
  <si>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</si>
  <si>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</si>
  <si>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</si>
  <si>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</si>
  <si>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</si>
  <si>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</si>
  <si>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</si>
  <si>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</si>
  <si>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</si>
  <si>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</si>
  <si>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</si>
  <si>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</si>
  <si>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</si>
  <si>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</si>
  <si>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</si>
  <si>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</si>
  <si>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</si>
  <si>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</si>
  <si>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</si>
  <si>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</si>
  <si>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</si>
  <si>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</si>
  <si>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</si>
  <si>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</si>
  <si>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</si>
  <si>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</si>
  <si>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</si>
  <si>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</si>
  <si>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</si>
  <si>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</si>
  <si>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</si>
  <si>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</si>
  <si>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</si>
  <si>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</si>
  <si>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</si>
  <si>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</si>
  <si>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</si>
  <si>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</si>
  <si>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</si>
  <si>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</si>
  <si>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</si>
  <si>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</si>
  <si>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</si>
  <si>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</si>
  <si>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</si>
  <si>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</si>
  <si>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</si>
  <si>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</si>
  <si>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</si>
  <si>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</si>
  <si>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</si>
  <si>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</si>
  <si>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</si>
  <si>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</si>
  <si>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</si>
  <si>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</si>
  <si>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</si>
  <si>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</si>
  <si>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</si>
  <si>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</si>
  <si>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</si>
  <si>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</si>
  <si>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</si>
  <si>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</si>
  <si>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</si>
  <si>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</si>
  <si>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</si>
  <si>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</si>
  <si>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</si>
  <si>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</si>
  <si>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</si>
  <si>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</si>
  <si>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</si>
  <si>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</si>
  <si>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</si>
  <si>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</si>
  <si>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</si>
  <si>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</si>
  <si>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</si>
  <si>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</si>
  <si>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</si>
  <si>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</si>
  <si>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</si>
  <si>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</si>
  <si>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</si>
  <si>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</si>
  <si>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</si>
  <si>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</si>
  <si>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</si>
  <si>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</si>
  <si>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</si>
  <si>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</si>
  <si>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</si>
  <si>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</si>
  <si>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</si>
  <si>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</si>
  <si>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</si>
  <si>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</si>
  <si>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</si>
  <si>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</si>
  <si>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</si>
  <si>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</si>
  <si>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</si>
  <si>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</si>
  <si>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</si>
  <si>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</si>
  <si>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</si>
  <si>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</si>
  <si>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</si>
  <si>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</si>
  <si>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</si>
  <si>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</si>
  <si>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</si>
  <si>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</si>
  <si>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</si>
  <si>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</si>
  <si>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</si>
  <si>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</si>
  <si>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</si>
  <si>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</si>
  <si>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</si>
  <si>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</si>
  <si>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</si>
  <si>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</si>
  <si>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</si>
  <si>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</si>
  <si>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</si>
  <si>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</si>
  <si>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</si>
  <si>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</si>
  <si>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</si>
  <si>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</si>
  <si>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</si>
  <si>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</si>
  <si>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</si>
  <si>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</si>
  <si>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</si>
  <si>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</si>
  <si>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</si>
  <si>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</si>
  <si>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</si>
  <si>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</si>
  <si>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</si>
  <si>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</si>
  <si>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</si>
  <si>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</si>
  <si>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</si>
  <si>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</si>
  <si>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</si>
  <si>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</si>
  <si>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</si>
  <si>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</si>
  <si>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</si>
  <si>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</si>
  <si>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</si>
  <si>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</si>
  <si>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</si>
  <si>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</si>
  <si>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</si>
  <si>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</si>
  <si>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</si>
  <si>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</si>
  <si>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</si>
  <si>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</si>
  <si>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</si>
  <si>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</si>
  <si>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</si>
  <si>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</si>
  <si>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</si>
  <si>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</si>
  <si>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</si>
  <si>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</si>
  <si>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</si>
  <si>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</si>
  <si>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</si>
  <si>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</si>
  <si>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</si>
  <si>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</si>
  <si>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</si>
  <si>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</si>
  <si>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</si>
  <si>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</si>
  <si>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</si>
  <si>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</si>
  <si>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</si>
  <si>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</si>
  <si>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</si>
  <si>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</si>
  <si>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</si>
  <si>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</si>
  <si>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</si>
  <si>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</si>
  <si>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</si>
  <si>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</si>
  <si>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</si>
  <si>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</si>
  <si>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</si>
  <si>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</si>
  <si>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</si>
  <si>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</si>
  <si>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</si>
  <si>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</si>
  <si>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</si>
  <si>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</si>
  <si>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</si>
  <si>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</si>
  <si>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</si>
  <si>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</si>
  <si>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</si>
  <si>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</si>
  <si>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</si>
  <si>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</si>
  <si>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</si>
  <si>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</si>
  <si>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</si>
  <si>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</si>
  <si>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</si>
  <si>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</si>
  <si>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</si>
  <si>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</si>
  <si>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</si>
  <si>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</si>
  <si>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</si>
  <si>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</si>
  <si>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</si>
  <si>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</si>
  <si>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</si>
  <si>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</si>
  <si>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</si>
  <si>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</si>
  <si>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</si>
  <si>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</si>
  <si>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</si>
  <si>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</si>
  <si>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</si>
  <si>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</si>
  <si>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</si>
  <si>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</si>
  <si>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</si>
  <si>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</si>
  <si>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</si>
  <si>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</si>
  <si>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</si>
  <si>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</si>
  <si>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</si>
  <si>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</si>
  <si>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</si>
  <si>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</si>
  <si>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</si>
  <si>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</si>
  <si>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</si>
  <si>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</si>
  <si>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</si>
  <si>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</si>
  <si>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</si>
  <si>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</si>
  <si>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</si>
  <si>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</si>
  <si>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</si>
  <si>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</si>
  <si>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</si>
  <si>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</si>
  <si>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</si>
  <si>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</si>
  <si>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</si>
  <si>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</si>
  <si>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</si>
  <si>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</si>
  <si>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</si>
  <si>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</si>
  <si>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</si>
  <si>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</si>
  <si>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</si>
  <si>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</si>
  <si>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</si>
  <si>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</si>
  <si>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</si>
  <si>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</si>
  <si>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</si>
  <si>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</si>
  <si>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</si>
  <si>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</si>
  <si>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</si>
  <si>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</si>
  <si>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</si>
  <si>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</si>
  <si>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</si>
  <si>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</si>
  <si>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</si>
  <si>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</si>
  <si>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</si>
  <si>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</si>
  <si>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</si>
  <si>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</si>
  <si>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</si>
  <si>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</si>
  <si>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</si>
  <si>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</si>
  <si>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</si>
  <si>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</si>
  <si>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</si>
  <si>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</si>
  <si>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</si>
  <si>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</si>
  <si>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</si>
  <si>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</si>
  <si>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</si>
  <si>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</si>
  <si>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</si>
  <si>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</si>
  <si>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</si>
  <si>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</si>
  <si>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</si>
  <si>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</si>
  <si>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</si>
  <si>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</si>
  <si>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</si>
  <si>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</si>
  <si>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</si>
  <si>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</si>
  <si>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</si>
  <si>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</si>
  <si>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</si>
  <si>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</si>
  <si>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</si>
  <si>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</si>
  <si>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</si>
  <si>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</si>
  <si>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</si>
  <si>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</si>
  <si>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</si>
  <si>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</si>
  <si>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</si>
  <si>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</si>
  <si>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</si>
  <si>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</si>
  <si>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</si>
  <si>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</si>
  <si>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</si>
  <si>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</si>
  <si>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</si>
  <si>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</si>
  <si>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</si>
  <si>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</si>
  <si>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</si>
  <si>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</si>
  <si>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</si>
  <si>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</si>
  <si>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</si>
  <si>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</si>
  <si>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</si>
  <si>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</si>
  <si>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</si>
  <si>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</si>
  <si>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</si>
  <si>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</si>
  <si>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</si>
  <si>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</si>
  <si>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</si>
  <si>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</si>
  <si>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</si>
  <si>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</si>
  <si>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</si>
  <si>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</si>
  <si>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</si>
  <si>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</si>
  <si>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</si>
  <si>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</si>
  <si>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</si>
  <si>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</si>
  <si>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</si>
  <si>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</si>
  <si>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</si>
  <si>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</si>
  <si>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</si>
  <si>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</si>
  <si>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</si>
  <si>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</si>
  <si>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</si>
  <si>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</si>
  <si>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</si>
  <si>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</si>
  <si>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</si>
  <si>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</si>
  <si>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</si>
  <si>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</si>
  <si>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</si>
  <si>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</si>
  <si>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</si>
  <si>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</si>
  <si>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</si>
  <si>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</si>
  <si>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</si>
  <si>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</si>
  <si>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</si>
  <si>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</si>
  <si>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</si>
  <si>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</si>
  <si>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</si>
  <si>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</si>
  <si>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</si>
  <si>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</si>
  <si>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</si>
  <si>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</si>
  <si>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</si>
  <si>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</si>
  <si>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</si>
  <si>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</si>
  <si>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</si>
  <si>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</si>
  <si>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</si>
  <si>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</si>
  <si>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</si>
  <si>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</si>
  <si>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</si>
  <si>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</si>
  <si>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</si>
  <si>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</si>
  <si>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</si>
  <si>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</si>
  <si>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</si>
  <si>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</si>
  <si>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</si>
  <si>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</si>
  <si>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</si>
  <si>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</si>
  <si>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</si>
  <si>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</si>
  <si>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</si>
  <si>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</si>
  <si>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</si>
  <si>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</si>
  <si>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</si>
  <si>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</si>
  <si>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</si>
  <si>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</si>
  <si>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</si>
  <si>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</si>
  <si>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</si>
  <si>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</si>
  <si>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</si>
  <si>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</si>
  <si>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</si>
  <si>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</si>
  <si>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</si>
  <si>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</si>
  <si>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</si>
  <si>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</si>
  <si>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</si>
  <si>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</si>
  <si>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</si>
  <si>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</si>
  <si>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</si>
  <si>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</si>
  <si>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</si>
  <si>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</si>
  <si>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</si>
  <si>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</si>
  <si>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</si>
  <si>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</si>
  <si>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</si>
  <si>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</si>
  <si>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</si>
  <si>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</si>
  <si>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</si>
  <si>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</si>
  <si>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</si>
  <si>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</si>
  <si>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</si>
  <si>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</si>
  <si>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</si>
  <si>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</si>
  <si>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</si>
  <si>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</si>
  <si>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</si>
  <si>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</si>
  <si>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</si>
  <si>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</si>
  <si>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</si>
  <si>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</si>
  <si>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</si>
  <si>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</si>
  <si>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</si>
  <si>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</si>
  <si>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</si>
  <si>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</si>
  <si>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</si>
  <si>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</si>
  <si>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</si>
  <si>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</si>
  <si>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</si>
  <si>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</si>
  <si>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</si>
  <si>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</si>
  <si>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</si>
  <si>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</si>
  <si>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</si>
  <si>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</si>
  <si>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</si>
  <si>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</si>
  <si>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</si>
  <si>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</si>
  <si>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</si>
  <si>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</si>
  <si>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</si>
  <si>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</si>
  <si>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</si>
  <si>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</si>
  <si>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</si>
  <si>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</si>
  <si>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</si>
  <si>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</si>
  <si>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</si>
  <si>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</si>
  <si>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</si>
  <si>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</si>
  <si>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</si>
  <si>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</si>
  <si>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</si>
  <si>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</si>
  <si>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</si>
  <si>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</si>
  <si>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</si>
  <si>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</si>
  <si>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</si>
  <si>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</si>
  <si>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</si>
  <si>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</si>
  <si>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</si>
  <si>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</si>
  <si>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</si>
  <si>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</si>
  <si>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</si>
  <si>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</si>
  <si>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</si>
  <si>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</si>
  <si>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</si>
  <si>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</si>
  <si>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</si>
  <si>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</si>
  <si>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</si>
  <si>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</si>
  <si>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</si>
  <si>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</si>
  <si>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</si>
  <si>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</si>
  <si>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</si>
  <si>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</si>
  <si>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</si>
  <si>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</si>
  <si>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</si>
  <si>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</si>
  <si>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</si>
  <si>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</si>
  <si>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</si>
  <si>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</si>
  <si>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</si>
  <si>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</si>
  <si>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</si>
  <si>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</si>
  <si>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</si>
  <si>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</si>
  <si>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</si>
  <si>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</si>
  <si>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</si>
  <si>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</si>
  <si>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</si>
  <si>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</si>
  <si>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</si>
  <si>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</si>
  <si>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</si>
  <si>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</si>
  <si>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</si>
  <si>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</si>
  <si>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</si>
  <si>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</si>
  <si>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</si>
  <si>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</si>
  <si>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</si>
  <si>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</si>
  <si>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</si>
  <si>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</si>
  <si>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</si>
  <si>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</si>
  <si>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</si>
  <si>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</si>
  <si>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</si>
  <si>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</si>
  <si>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</si>
  <si>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</si>
  <si>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</si>
  <si>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</si>
  <si>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</si>
  <si>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</si>
  <si>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</si>
  <si>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</si>
  <si>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</si>
  <si>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</si>
  <si>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</si>
  <si>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</si>
  <si>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</si>
  <si>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</si>
  <si>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</si>
  <si>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</si>
  <si>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</si>
  <si>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</si>
  <si>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</si>
  <si>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</si>
  <si>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</si>
  <si>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</si>
  <si>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</si>
  <si>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</si>
  <si>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</si>
  <si>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</si>
  <si>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</si>
  <si>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</si>
  <si>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</si>
  <si>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</si>
  <si>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</si>
  <si>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</si>
  <si>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</si>
  <si>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</si>
  <si>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</si>
  <si>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</si>
  <si>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</si>
  <si>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</si>
  <si>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</si>
  <si>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</si>
  <si>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</si>
  <si>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</si>
  <si>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</si>
  <si>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</si>
  <si>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</si>
  <si>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</si>
  <si>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</si>
  <si>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</si>
  <si>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</si>
  <si>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</si>
  <si>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</si>
  <si>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</si>
  <si>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</si>
  <si>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</si>
  <si>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</si>
  <si>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</si>
  <si>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</si>
  <si>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</si>
  <si>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</si>
  <si>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</si>
  <si>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</si>
  <si>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</si>
  <si>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</si>
  <si>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</si>
  <si>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</si>
  <si>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</si>
  <si>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</si>
  <si>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</si>
  <si>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</si>
  <si>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</si>
  <si>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</si>
  <si>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</si>
  <si>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</si>
  <si>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</si>
  <si>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</si>
  <si>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</si>
  <si>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</si>
  <si>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</si>
  <si>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</si>
  <si>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</si>
  <si>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</si>
  <si>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</si>
  <si>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</si>
  <si>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</si>
  <si>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</si>
  <si>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</si>
  <si>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</si>
  <si>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</si>
  <si>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</si>
  <si>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</si>
  <si>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</si>
  <si>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</si>
  <si>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</si>
  <si>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</si>
  <si>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</si>
  <si>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</si>
  <si>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</si>
  <si>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</si>
  <si>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</si>
  <si>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</si>
  <si>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</si>
  <si>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</si>
  <si>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</si>
  <si>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</si>
  <si>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</si>
  <si>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</si>
  <si>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</si>
  <si>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</si>
  <si>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</si>
  <si>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</si>
  <si>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</si>
  <si>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</si>
  <si>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</si>
  <si>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</si>
  <si>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</si>
  <si>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</si>
  <si>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</si>
  <si>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</si>
  <si>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</si>
  <si>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</si>
  <si>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</si>
  <si>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</si>
  <si>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</si>
  <si>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</si>
  <si>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</si>
  <si>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</si>
  <si>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</si>
  <si>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</si>
  <si>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</si>
  <si>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</si>
  <si>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</si>
  <si>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</si>
  <si>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</si>
  <si>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</si>
  <si>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</si>
  <si>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</si>
  <si>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</si>
  <si>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</si>
  <si>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</si>
  <si>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</si>
  <si>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</si>
  <si>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</si>
  <si>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</si>
  <si>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</si>
  <si>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</si>
  <si>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</si>
  <si>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</si>
  <si>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</si>
  <si>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</si>
  <si>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</si>
  <si>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</si>
  <si>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</si>
  <si>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</si>
  <si>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</si>
  <si>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</si>
  <si>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</si>
  <si>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</si>
  <si>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</si>
  <si>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</si>
  <si>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</si>
  <si>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</si>
  <si>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</si>
  <si>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</si>
  <si>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</si>
  <si>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</si>
  <si>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</si>
  <si>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</si>
  <si>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</si>
  <si>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</si>
  <si>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</si>
  <si>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</si>
  <si>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</si>
  <si>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</si>
  <si>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</si>
  <si>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</si>
  <si>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</si>
  <si>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</si>
  <si>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</si>
  <si>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</si>
  <si>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</si>
  <si>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</si>
  <si>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</si>
  <si>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</si>
  <si>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</si>
  <si>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</si>
  <si>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</si>
  <si>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</si>
  <si>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</si>
  <si>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</si>
  <si>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</si>
  <si>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</si>
  <si>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</si>
  <si>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</si>
  <si>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</si>
  <si>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</si>
  <si>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</si>
  <si>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</si>
  <si>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</si>
  <si>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</si>
  <si>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</si>
  <si>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</si>
  <si>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</si>
  <si>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</si>
  <si>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</si>
  <si>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</si>
  <si>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</si>
  <si>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</si>
  <si>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</si>
  <si>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</si>
  <si>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</si>
  <si>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</si>
  <si>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</si>
  <si>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</si>
  <si>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</si>
  <si>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</si>
  <si>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</si>
  <si>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</si>
  <si>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</si>
  <si>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</si>
  <si>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</si>
  <si>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</si>
  <si>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</si>
  <si>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</si>
  <si>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</si>
  <si>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</si>
  <si>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</si>
  <si>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</si>
  <si>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</si>
  <si>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</si>
  <si>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</si>
  <si>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</si>
  <si>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</si>
  <si>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</si>
  <si>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</si>
  <si>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</si>
  <si>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</si>
  <si>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</si>
  <si>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</si>
  <si>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</si>
  <si>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</si>
  <si>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</si>
  <si>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</si>
  <si>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</si>
  <si>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</si>
  <si>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</si>
  <si>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</si>
  <si>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</si>
  <si>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</si>
  <si>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</si>
  <si>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</si>
  <si>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</si>
  <si>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</si>
  <si>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</si>
  <si>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</si>
  <si>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</si>
  <si>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</si>
  <si>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</si>
  <si>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</si>
  <si>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</si>
  <si>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</si>
  <si>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</si>
  <si>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</si>
  <si>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</si>
  <si>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</si>
  <si>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</si>
  <si>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</si>
  <si>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</si>
  <si>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</si>
  <si>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</si>
  <si>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</si>
  <si>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</si>
  <si>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</si>
  <si>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</si>
  <si>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</si>
  <si>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</si>
  <si>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</si>
  <si>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</si>
  <si>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</si>
  <si>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</si>
  <si>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</si>
  <si>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</si>
  <si>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</si>
  <si>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</si>
  <si>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</si>
  <si>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</si>
  <si>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</si>
  <si>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</si>
  <si>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</si>
  <si>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</si>
  <si>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</si>
  <si>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</si>
  <si>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</si>
  <si>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</si>
  <si>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</si>
  <si>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</si>
  <si>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</si>
  <si>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</si>
  <si>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</si>
  <si>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</si>
  <si>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</si>
  <si>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</si>
  <si>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</si>
  <si>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</si>
  <si>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</si>
  <si>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</si>
  <si>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</si>
  <si>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</si>
  <si>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</si>
  <si>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</si>
  <si>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</si>
  <si>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</si>
  <si>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</si>
  <si>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</si>
  <si>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</si>
  <si>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</si>
  <si>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</si>
  <si>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</si>
  <si>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</si>
  <si>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</si>
  <si>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</si>
  <si>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</si>
  <si>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</si>
  <si>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</si>
  <si>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</si>
  <si>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</si>
  <si>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</si>
  <si>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</si>
  <si>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</si>
  <si>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</si>
  <si>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</si>
  <si>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</si>
  <si>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</si>
  <si>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</si>
  <si>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</si>
  <si>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</si>
  <si>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</si>
  <si>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</si>
  <si>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</si>
  <si>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</si>
  <si>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</si>
  <si>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</si>
  <si>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</si>
  <si>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</si>
  <si>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</si>
  <si>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</si>
  <si>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</si>
  <si>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</si>
  <si>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</si>
  <si>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</si>
  <si>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</si>
  <si>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</si>
  <si>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</si>
  <si>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</si>
  <si>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</si>
  <si>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</si>
  <si>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</si>
  <si>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</si>
  <si>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</si>
  <si>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</si>
  <si>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</si>
  <si>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</si>
  <si>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</si>
  <si>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</si>
  <si>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</si>
  <si>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</si>
  <si>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</si>
  <si>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</si>
  <si>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</si>
  <si>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</si>
  <si>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</si>
  <si>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</si>
  <si>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</si>
  <si>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</si>
  <si>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</si>
  <si>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</si>
  <si>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</si>
  <si>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</si>
  <si>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</si>
  <si>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</si>
  <si>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</si>
  <si>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</si>
  <si>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</si>
  <si>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</si>
  <si>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</si>
  <si>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</si>
  <si>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</si>
  <si>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</si>
  <si>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</si>
  <si>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</si>
  <si>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</si>
  <si>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</si>
  <si>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</si>
  <si>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</si>
  <si>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</si>
  <si>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</si>
  <si>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</si>
  <si>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</si>
  <si>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</si>
  <si>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</si>
  <si>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</si>
  <si>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</si>
  <si>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</si>
  <si>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</si>
  <si>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</si>
  <si>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</si>
  <si>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</si>
  <si>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</si>
  <si>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</si>
  <si>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</si>
  <si>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</si>
  <si>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</si>
  <si>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</si>
  <si>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</si>
  <si>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</si>
  <si>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</si>
  <si>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</si>
  <si>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</si>
  <si>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</si>
  <si>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</si>
  <si>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</si>
  <si>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</si>
  <si>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</si>
  <si>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</si>
  <si>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</si>
  <si>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</si>
  <si>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</si>
  <si>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</si>
  <si>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</si>
  <si>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</si>
  <si>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</si>
  <si>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</si>
  <si>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</si>
  <si>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</si>
  <si>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</si>
  <si>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</si>
  <si>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</si>
  <si>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</si>
  <si>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</si>
  <si>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</si>
  <si>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</si>
  <si>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</si>
  <si>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</si>
  <si>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</si>
  <si>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</si>
  <si>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</si>
  <si>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</si>
  <si>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</si>
  <si>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</si>
  <si>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</si>
  <si>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</si>
  <si>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</si>
  <si>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</si>
  <si>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</si>
  <si>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</si>
  <si>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</si>
  <si>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</si>
  <si>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</si>
  <si>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</si>
  <si>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</si>
  <si>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</si>
  <si>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</si>
  <si>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</si>
  <si>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</si>
  <si>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</si>
  <si>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</si>
  <si>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</si>
  <si>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</si>
  <si>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</si>
  <si>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</si>
  <si>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</si>
  <si>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</si>
  <si>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</si>
  <si>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</si>
  <si>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</si>
  <si>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</si>
  <si>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</si>
  <si>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</si>
  <si>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</si>
  <si>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</si>
  <si>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</si>
  <si>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</si>
  <si>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</si>
  <si>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</si>
  <si>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</si>
  <si>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</si>
  <si>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</si>
  <si>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</si>
  <si>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</si>
  <si>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</si>
  <si>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</si>
  <si>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</si>
  <si>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</si>
  <si>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</si>
  <si>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</si>
  <si>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</si>
  <si>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</si>
  <si>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</si>
  <si>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</si>
  <si>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</si>
  <si>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</si>
  <si>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</si>
  <si>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</si>
  <si>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</si>
  <si>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</si>
  <si>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</si>
  <si>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</si>
  <si>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</si>
  <si>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</si>
  <si>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</si>
  <si>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</si>
  <si>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</si>
  <si>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</si>
  <si>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</si>
  <si>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</si>
  <si>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</si>
  <si>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</si>
  <si>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</si>
  <si>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</si>
  <si>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</si>
  <si>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</si>
  <si>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</si>
  <si>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</si>
  <si>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</si>
  <si>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</si>
  <si>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</si>
  <si>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</si>
  <si>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</si>
  <si>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</si>
  <si>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</si>
  <si>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</si>
  <si>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</si>
  <si>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</si>
  <si>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</si>
  <si>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</si>
  <si>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</si>
  <si>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</si>
  <si>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</si>
  <si>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</si>
  <si>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</si>
  <si>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</si>
  <si>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</si>
  <si>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</si>
  <si>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</si>
  <si>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</si>
  <si>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</si>
  <si>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</si>
  <si>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</si>
  <si>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</si>
  <si>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</si>
  <si>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</si>
  <si>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</si>
  <si>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</si>
  <si>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</si>
  <si>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</si>
  <si>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</si>
  <si>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</si>
  <si>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</si>
  <si>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</si>
  <si>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</si>
  <si>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</si>
  <si>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</si>
  <si>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</si>
  <si>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</si>
  <si>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</si>
  <si>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</si>
  <si>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</si>
  <si>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</si>
  <si>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</si>
  <si>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</si>
  <si>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</si>
  <si>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</si>
  <si>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</si>
  <si>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</si>
  <si>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</si>
  <si>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</si>
  <si>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</si>
  <si>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</si>
  <si>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</si>
  <si>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</si>
  <si>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</si>
  <si>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</si>
  <si>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</si>
  <si>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</si>
  <si>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</si>
  <si>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</si>
  <si>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</si>
  <si>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</si>
  <si>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</si>
  <si>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</si>
  <si>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</si>
  <si>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</si>
  <si>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</si>
  <si>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</si>
  <si>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</si>
  <si>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</si>
  <si>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</si>
  <si>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</si>
  <si>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</si>
  <si>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</si>
  <si>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</si>
  <si>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</si>
  <si>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</si>
  <si>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</si>
  <si>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</si>
  <si>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</si>
  <si>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</si>
  <si>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</si>
  <si>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</si>
  <si>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</si>
  <si>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</si>
  <si>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</si>
  <si>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</si>
  <si>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</si>
  <si>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</si>
  <si>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</si>
  <si>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</si>
  <si>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</si>
  <si>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</si>
  <si>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</si>
  <si>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</si>
  <si>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</si>
  <si>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</si>
  <si>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</si>
  <si>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</si>
  <si>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</si>
  <si>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</si>
  <si>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</si>
  <si>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</si>
  <si>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</si>
  <si>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</si>
  <si>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</si>
  <si>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</si>
  <si>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</si>
  <si>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</si>
  <si>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</si>
  <si>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</si>
  <si>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</si>
  <si>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</si>
  <si>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</si>
  <si>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</si>
  <si>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</si>
  <si>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</si>
  <si>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</si>
  <si>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</si>
  <si>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</si>
  <si>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</si>
  <si>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</si>
  <si>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</si>
  <si>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</si>
  <si>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</si>
  <si>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</si>
  <si>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</si>
  <si>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</si>
  <si>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</si>
  <si>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</si>
  <si>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</si>
  <si>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</si>
  <si>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</si>
  <si>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</si>
  <si>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</si>
  <si>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</si>
  <si>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</si>
  <si>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</si>
  <si>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</si>
  <si>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</si>
  <si>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</si>
  <si>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</si>
  <si>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</si>
  <si>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</si>
  <si>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</si>
  <si>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</si>
  <si>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</si>
  <si>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</si>
  <si>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</si>
  <si>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</si>
  <si>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</si>
  <si>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</si>
  <si>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</si>
  <si>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</si>
  <si>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</si>
  <si>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</si>
  <si>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</si>
  <si>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</si>
  <si>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</si>
  <si>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</si>
  <si>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</si>
  <si>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</si>
  <si>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</si>
  <si>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</si>
  <si>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</si>
  <si>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</si>
  <si>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</si>
  <si>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</si>
  <si>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</si>
  <si>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</si>
  <si>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</si>
  <si>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</si>
  <si>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</si>
  <si>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</si>
  <si>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</si>
  <si>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</si>
  <si>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</si>
  <si>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</si>
  <si>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</si>
  <si>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</si>
  <si>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</si>
  <si>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</si>
  <si>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</si>
  <si>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</si>
  <si>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</si>
  <si>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</si>
  <si>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</si>
  <si>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</si>
  <si>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</si>
  <si>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</si>
  <si>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</si>
  <si>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</si>
  <si>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</si>
  <si>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</si>
  <si>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</si>
  <si>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</si>
  <si>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</si>
  <si>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</si>
  <si>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</si>
  <si>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</si>
  <si>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</si>
  <si>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</si>
  <si>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</si>
  <si>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</si>
  <si>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</si>
  <si>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</si>
  <si>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</si>
  <si>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</si>
  <si>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</si>
  <si>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</si>
  <si>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</si>
  <si>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</si>
  <si>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</si>
  <si>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</si>
  <si>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</si>
  <si>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</si>
  <si>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</si>
  <si>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</si>
  <si>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</si>
  <si>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</si>
  <si>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</si>
  <si>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</si>
  <si>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</si>
  <si>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</si>
  <si>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</si>
  <si>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</si>
  <si>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</si>
  <si>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</si>
  <si>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</si>
  <si>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</si>
  <si>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</si>
  <si>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</si>
  <si>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</si>
  <si>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</si>
  <si>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</si>
  <si>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</si>
  <si>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</si>
  <si>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</si>
  <si>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</si>
  <si>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</si>
  <si>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</si>
  <si>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</si>
  <si>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</si>
  <si>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</si>
  <si>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</si>
  <si>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</si>
  <si>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</si>
  <si>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</si>
  <si>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</si>
  <si>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</si>
  <si>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</si>
  <si>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</si>
  <si>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</si>
  <si>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</si>
  <si>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</si>
  <si>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</si>
  <si>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</si>
  <si>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</si>
  <si>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</si>
  <si>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</si>
  <si>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</si>
  <si>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</si>
  <si>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</si>
  <si>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</si>
  <si>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</si>
  <si>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</si>
  <si>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</si>
  <si>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</si>
  <si>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</si>
  <si>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</si>
  <si>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</si>
  <si>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</si>
  <si>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</si>
  <si>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</si>
  <si>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</si>
  <si>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</si>
  <si>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</si>
  <si>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</si>
  <si>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</si>
  <si>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</si>
  <si>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</si>
  <si>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</si>
  <si>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</si>
  <si>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</si>
  <si>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</si>
  <si>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</si>
  <si>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</si>
  <si>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</si>
  <si>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</si>
  <si>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</si>
  <si>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</si>
  <si>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</si>
  <si>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</si>
  <si>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</si>
  <si>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</si>
  <si>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</si>
  <si>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</si>
  <si>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</si>
  <si>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</si>
  <si>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</si>
  <si>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</si>
  <si>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</si>
  <si>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</si>
  <si>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</si>
  <si>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</si>
  <si>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</si>
  <si>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</si>
  <si>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</si>
  <si>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</si>
  <si>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</si>
  <si>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</si>
  <si>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</si>
  <si>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</si>
  <si>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</si>
  <si>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</si>
  <si>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</si>
  <si>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</si>
  <si>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</si>
  <si>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</si>
  <si>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</si>
  <si>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</si>
  <si>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</si>
  <si>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</si>
  <si>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</si>
  <si>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</si>
  <si>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</si>
  <si>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</si>
  <si>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</si>
  <si>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</si>
  <si>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</si>
  <si>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</si>
  <si>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</si>
  <si>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</si>
  <si>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</si>
  <si>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</si>
  <si>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</si>
  <si>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</si>
  <si>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</si>
  <si>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</si>
  <si>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</si>
  <si>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</si>
  <si>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</si>
  <si>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</si>
  <si>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</si>
  <si>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</si>
  <si>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</si>
  <si>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</si>
  <si>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</si>
  <si>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</si>
  <si>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</si>
  <si>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</si>
  <si>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</si>
  <si>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</si>
  <si>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</si>
  <si>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</si>
  <si>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</si>
  <si>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</si>
  <si>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</si>
  <si>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</si>
  <si>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</si>
  <si>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</si>
  <si>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</si>
  <si>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</si>
  <si>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</si>
  <si>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</si>
  <si>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</si>
  <si>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</si>
  <si>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</si>
  <si>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</si>
  <si>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</si>
  <si>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</si>
  <si>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</si>
  <si>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</si>
  <si>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</si>
  <si>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</si>
  <si>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</si>
  <si>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</si>
  <si>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</si>
  <si>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</si>
  <si>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</si>
  <si>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</si>
  <si>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</si>
  <si>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</si>
  <si>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</si>
  <si>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</si>
  <si>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</si>
  <si>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</si>
  <si>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</si>
  <si>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</si>
  <si>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</si>
  <si>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</si>
  <si>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</si>
  <si>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</si>
  <si>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</si>
  <si>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</si>
  <si>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</si>
  <si>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</si>
  <si>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</si>
  <si>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</si>
  <si>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</si>
  <si>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</si>
  <si>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</si>
  <si>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</si>
  <si>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</si>
  <si>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</si>
  <si>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</si>
  <si>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</si>
  <si>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</si>
  <si>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</si>
  <si>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</si>
  <si>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</si>
  <si>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</si>
  <si>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</si>
  <si>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</si>
  <si>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</si>
  <si>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</si>
  <si>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</si>
  <si>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</si>
  <si>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</si>
  <si>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</si>
  <si>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</si>
  <si>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</si>
  <si>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</si>
  <si>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</si>
  <si>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</si>
  <si>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</si>
  <si>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</si>
  <si>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</si>
  <si>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</si>
  <si>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</si>
  <si>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</si>
  <si>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</si>
  <si>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</si>
  <si>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</si>
  <si>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</si>
  <si>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</si>
  <si>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</si>
  <si>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</si>
  <si>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</si>
  <si>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</si>
  <si>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</si>
  <si>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</si>
  <si>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</si>
  <si>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</si>
  <si>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</si>
  <si>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</si>
  <si>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</si>
  <si>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</si>
  <si>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</si>
  <si>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</si>
  <si>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</si>
  <si>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</si>
  <si>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</si>
  <si>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</si>
  <si>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</si>
  <si>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</si>
  <si>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</si>
  <si>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</si>
  <si>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</si>
  <si>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</si>
  <si>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</si>
  <si>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</si>
  <si>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</si>
  <si>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</si>
  <si>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</si>
  <si>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</si>
  <si>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</si>
  <si>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</si>
  <si>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</si>
  <si>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</si>
  <si>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</si>
  <si>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</si>
  <si>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</si>
  <si>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</si>
  <si>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</si>
  <si>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</si>
  <si>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</si>
  <si>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</si>
  <si>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</si>
  <si>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</si>
  <si>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</si>
  <si>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</si>
  <si>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</si>
  <si>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</si>
  <si>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</si>
  <si>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</si>
  <si>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</si>
  <si>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</si>
  <si>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</si>
  <si>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</si>
  <si>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</si>
  <si>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</si>
  <si>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</si>
  <si>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</si>
  <si>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</si>
  <si>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</si>
  <si>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</si>
  <si>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</si>
  <si>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</si>
  <si>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</si>
  <si>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</si>
  <si>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</si>
  <si>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</si>
  <si>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</si>
  <si>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</si>
  <si>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</si>
  <si>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</si>
  <si>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</si>
  <si>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</si>
  <si>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</si>
  <si>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</si>
  <si>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</si>
  <si>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</si>
  <si>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</si>
  <si>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</si>
  <si>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</si>
  <si>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</si>
  <si>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</si>
  <si>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</si>
  <si>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</si>
  <si>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</si>
  <si>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</si>
  <si>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</si>
  <si>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</si>
  <si>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</si>
  <si>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</si>
  <si>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</si>
  <si>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</si>
  <si>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</si>
  <si>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</si>
  <si>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</si>
  <si>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</si>
  <si>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</si>
  <si>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</si>
  <si>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</si>
  <si>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</si>
  <si>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</si>
  <si>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</si>
  <si>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</si>
  <si>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</si>
  <si>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</si>
  <si>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</si>
  <si>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</si>
  <si>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</si>
  <si>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</si>
  <si>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</si>
  <si>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</si>
  <si>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</si>
  <si>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</si>
  <si>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</si>
  <si>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</si>
  <si>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</si>
  <si>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</si>
  <si>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</si>
  <si>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</si>
  <si>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</si>
  <si>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</si>
  <si>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</si>
  <si>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</si>
  <si>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</si>
  <si>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</si>
  <si>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</si>
  <si>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</si>
  <si>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</si>
  <si>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</si>
  <si>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</si>
  <si>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</si>
  <si>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</si>
  <si>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</si>
  <si>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</si>
  <si>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</si>
  <si>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</si>
  <si>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</si>
  <si>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</si>
  <si>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</si>
  <si>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</si>
  <si>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</si>
  <si>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</si>
  <si>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</si>
  <si>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</si>
  <si>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</si>
  <si>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</si>
  <si>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</si>
  <si>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</si>
  <si>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</si>
  <si>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</si>
  <si>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</si>
  <si>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</si>
  <si>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</si>
  <si>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</si>
  <si>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</si>
  <si>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</si>
  <si>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</si>
  <si>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</si>
  <si>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</si>
  <si>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</si>
  <si>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</si>
  <si>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</si>
  <si>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</si>
  <si>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</si>
  <si>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</si>
  <si>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</si>
  <si>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</si>
  <si>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</si>
  <si>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</si>
  <si>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</si>
  <si>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</si>
  <si>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</si>
  <si>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</si>
  <si>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</si>
  <si>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</si>
  <si>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</si>
  <si>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</si>
  <si>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</si>
  <si>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</si>
  <si>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</si>
  <si>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</si>
  <si>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</si>
  <si>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</si>
  <si>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</si>
  <si>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</si>
  <si>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</si>
  <si>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</si>
  <si>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</si>
  <si>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</si>
  <si>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</si>
  <si>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</si>
  <si>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</si>
  <si>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</si>
  <si>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</si>
  <si>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</si>
  <si>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</si>
  <si>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</si>
  <si>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</si>
  <si>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</si>
  <si>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</si>
  <si>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</si>
  <si>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</si>
  <si>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</si>
  <si>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</si>
  <si>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</si>
  <si>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</si>
  <si>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</si>
  <si>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</si>
  <si>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</si>
  <si>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</si>
  <si>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</si>
  <si>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</si>
  <si>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</si>
  <si>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</si>
  <si>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</si>
  <si>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</si>
  <si>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</si>
  <si>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</si>
  <si>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</si>
  <si>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</si>
  <si>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</si>
  <si>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</si>
  <si>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</si>
  <si>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</si>
  <si>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</si>
  <si>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</si>
  <si>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</si>
  <si>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</si>
  <si>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</si>
  <si>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</si>
  <si>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</si>
  <si>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</si>
  <si>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</si>
  <si>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</si>
  <si>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</si>
  <si>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</si>
  <si>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</si>
  <si>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</si>
  <si>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</si>
  <si>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</si>
  <si>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</si>
  <si>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</si>
  <si>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</si>
  <si>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</si>
  <si>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</si>
  <si>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</si>
  <si>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</si>
  <si>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</si>
  <si>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</si>
  <si>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</si>
  <si>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</si>
  <si>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</si>
  <si>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</si>
  <si>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</si>
  <si>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</si>
  <si>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</si>
  <si>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</si>
  <si>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</si>
  <si>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</si>
  <si>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</si>
  <si>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</si>
  <si>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</si>
  <si>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</si>
  <si>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</si>
  <si>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</si>
  <si>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</si>
  <si>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</si>
  <si>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</si>
  <si>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</si>
  <si>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</si>
  <si>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</si>
  <si>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</si>
  <si>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</si>
  <si>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</si>
  <si>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</si>
  <si>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</si>
  <si>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</si>
  <si>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</si>
  <si>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</si>
  <si>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</si>
  <si>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</si>
  <si>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</si>
  <si>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</si>
  <si>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</si>
  <si>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</si>
  <si>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</si>
  <si>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</si>
  <si>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</si>
  <si>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</si>
  <si>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</si>
  <si>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</si>
  <si>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</si>
  <si>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</si>
  <si>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</si>
  <si>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</si>
  <si>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</si>
  <si>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</si>
  <si>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</si>
  <si>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</si>
  <si>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</si>
  <si>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</si>
  <si>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</si>
  <si>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</si>
  <si>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</si>
  <si>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</si>
  <si>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</si>
  <si>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</si>
  <si>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</si>
  <si>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</si>
  <si>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</si>
  <si>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</si>
  <si>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</si>
  <si>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</si>
  <si>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</si>
  <si>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</si>
  <si>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</si>
  <si>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</si>
  <si>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</si>
  <si>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</si>
  <si>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</si>
  <si>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</si>
  <si>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</si>
  <si>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</si>
  <si>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</si>
  <si>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</si>
  <si>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</si>
  <si>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</si>
  <si>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</si>
  <si>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</si>
  <si>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</si>
  <si>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</si>
  <si>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</si>
  <si>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</si>
  <si>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</si>
  <si>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</si>
  <si>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</si>
  <si>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</si>
  <si>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</si>
  <si>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</si>
  <si>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</si>
  <si>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</si>
  <si>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</si>
  <si>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</si>
  <si>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</si>
  <si>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</si>
  <si>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</si>
  <si>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</si>
  <si>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</si>
  <si>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</si>
  <si>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</si>
  <si>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</si>
  <si>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</si>
  <si>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</si>
  <si>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</si>
  <si>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</si>
  <si>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</si>
  <si>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</si>
  <si>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</si>
  <si>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</si>
  <si>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</si>
  <si>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</si>
  <si>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</si>
  <si>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</si>
  <si>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</si>
  <si>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</si>
  <si>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</si>
  <si>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</si>
  <si>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</si>
  <si>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</si>
  <si>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</si>
  <si>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</si>
  <si>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</si>
  <si>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</si>
  <si>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</si>
  <si>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</si>
  <si>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</si>
  <si>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</si>
  <si>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</si>
  <si>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</si>
  <si>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</si>
  <si>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</si>
  <si>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</si>
  <si>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</si>
  <si>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</si>
  <si>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</si>
  <si>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</si>
  <si>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</si>
  <si>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</si>
  <si>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</si>
  <si>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</si>
  <si>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</si>
  <si>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</si>
  <si>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</si>
  <si>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</si>
  <si>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</si>
  <si>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</si>
  <si>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</si>
  <si>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</si>
  <si>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</si>
  <si>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</si>
  <si>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</si>
  <si>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</si>
  <si>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</si>
  <si>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</si>
  <si>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</si>
  <si>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</si>
  <si>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</si>
  <si>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</si>
  <si>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</si>
  <si>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</si>
  <si>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</si>
  <si>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</si>
  <si>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</si>
  <si>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</si>
  <si>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</si>
  <si>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</si>
  <si>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</si>
  <si>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</si>
  <si>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</si>
  <si>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</si>
  <si>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</si>
  <si>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</si>
  <si>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</si>
  <si>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</si>
  <si>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</si>
  <si>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</si>
  <si>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</si>
  <si>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</si>
  <si>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</si>
  <si>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</si>
  <si>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</si>
  <si>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</si>
  <si>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</si>
  <si>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</si>
  <si>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</si>
  <si>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</si>
  <si>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</si>
  <si>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</si>
  <si>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</si>
  <si>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</si>
  <si>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</si>
  <si>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</si>
  <si>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</si>
  <si>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</si>
  <si>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</si>
  <si>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</si>
  <si>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</si>
  <si>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</si>
  <si>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</si>
  <si>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</si>
  <si>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</si>
  <si>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</si>
  <si>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</si>
  <si>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</si>
  <si>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</si>
  <si>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</si>
  <si>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</si>
  <si>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</si>
  <si>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</si>
  <si>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</si>
  <si>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</si>
  <si>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</si>
  <si>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</si>
  <si>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</si>
  <si>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</si>
  <si>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</si>
  <si>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</si>
  <si>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</si>
  <si>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</si>
  <si>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</si>
  <si>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</si>
  <si>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</si>
  <si>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</si>
  <si>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</si>
  <si>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</si>
  <si>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</si>
  <si>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</si>
  <si>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</si>
  <si>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</si>
  <si>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</si>
  <si>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</si>
  <si>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</si>
  <si>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</si>
  <si>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</si>
  <si>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</si>
  <si>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</si>
  <si>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</si>
  <si>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</si>
  <si>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</si>
  <si>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</si>
  <si>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</si>
  <si>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</si>
  <si>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</si>
  <si>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</si>
  <si>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</si>
  <si>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</si>
  <si>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</si>
  <si>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</si>
  <si>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</si>
  <si>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</si>
  <si>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</si>
  <si>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</si>
  <si>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</si>
  <si>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</si>
  <si>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</si>
  <si>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</si>
  <si>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</si>
  <si>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</si>
  <si>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</si>
  <si>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</si>
  <si>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</si>
  <si>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</si>
  <si>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</si>
  <si>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</si>
  <si>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</si>
  <si>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</si>
  <si>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</si>
  <si>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</si>
  <si>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</si>
  <si>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</si>
  <si>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</si>
  <si>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</si>
  <si>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</si>
  <si>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</si>
  <si>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</si>
  <si>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</si>
  <si>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</si>
  <si>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</si>
  <si>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</si>
  <si>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</si>
  <si>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</si>
  <si>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</si>
  <si>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</si>
  <si>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</si>
  <si>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</si>
  <si>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</si>
  <si>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</si>
  <si>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</si>
  <si>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</si>
  <si>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</si>
  <si>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</si>
  <si>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</si>
  <si>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</si>
  <si>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</si>
  <si>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</si>
  <si>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</si>
  <si>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</si>
  <si>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</si>
  <si>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</si>
  <si>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</si>
  <si>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</si>
  <si>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</si>
  <si>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</si>
  <si>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</si>
  <si>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</si>
  <si>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</si>
  <si>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</si>
  <si>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</si>
  <si>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</si>
  <si>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</si>
  <si>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</si>
  <si>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</si>
  <si>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</si>
  <si>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</si>
  <si>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</si>
  <si>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</si>
  <si>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</si>
  <si>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</si>
  <si>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</si>
  <si>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</si>
  <si>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</si>
  <si>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</si>
  <si>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</si>
  <si>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</si>
  <si>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</si>
  <si>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</si>
  <si>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</si>
  <si>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</si>
  <si>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</si>
  <si>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</si>
  <si>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</si>
  <si>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</si>
  <si>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</si>
  <si>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</si>
  <si>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</si>
  <si>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</si>
  <si>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</si>
  <si>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</si>
  <si>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</si>
  <si>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</si>
  <si>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</si>
  <si>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</si>
  <si>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</si>
  <si>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</si>
  <si>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</si>
  <si>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</si>
  <si>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</si>
  <si>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</si>
  <si>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</si>
  <si>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</si>
  <si>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</si>
  <si>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</si>
  <si>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</si>
  <si>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</si>
  <si>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</si>
  <si>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</si>
  <si>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</si>
  <si>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</si>
  <si>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</si>
  <si>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</si>
  <si>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</si>
  <si>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</si>
  <si>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</si>
  <si>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</si>
  <si>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</si>
  <si>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</si>
  <si>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</si>
  <si>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</si>
  <si>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</si>
  <si>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</si>
  <si>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</si>
  <si>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</si>
  <si>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</si>
  <si>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</si>
  <si>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</si>
  <si>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</si>
  <si>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</si>
  <si>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</si>
  <si>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</si>
  <si>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</si>
  <si>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</si>
  <si>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</si>
  <si>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</si>
  <si>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</si>
  <si>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</si>
  <si>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</si>
  <si>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</si>
  <si>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</si>
  <si>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</si>
  <si>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</si>
  <si>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</si>
  <si>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</si>
  <si>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</si>
  <si>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</si>
  <si>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</si>
  <si>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</si>
  <si>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</si>
  <si>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</si>
  <si>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</si>
  <si>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</si>
  <si>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</si>
  <si>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</si>
  <si>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</si>
  <si>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</si>
  <si>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</si>
  <si>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</si>
  <si>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</si>
  <si>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</si>
  <si>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</si>
  <si>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</si>
  <si>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</si>
  <si>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</si>
  <si>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</si>
  <si>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</si>
  <si>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</si>
  <si>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</si>
  <si>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</si>
  <si>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</si>
  <si>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</si>
  <si>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</si>
  <si>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</si>
  <si>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</si>
  <si>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</si>
  <si>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</si>
  <si>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</si>
  <si>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</si>
  <si>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</si>
  <si>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</si>
  <si>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</si>
  <si>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</si>
  <si>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</si>
  <si>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</si>
  <si>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</si>
  <si>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</si>
  <si>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</si>
  <si>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</si>
  <si>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</si>
  <si>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</si>
  <si>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</si>
  <si>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</si>
  <si>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</si>
  <si>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</si>
  <si>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</si>
  <si>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</si>
  <si>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</si>
  <si>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</si>
  <si>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</si>
  <si>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</si>
  <si>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</si>
  <si>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</si>
  <si>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</si>
  <si>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</si>
  <si>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</si>
  <si>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</si>
  <si>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</si>
  <si>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</si>
  <si>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</si>
  <si>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</si>
  <si>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</si>
  <si>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</si>
  <si>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</si>
  <si>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</si>
  <si>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</si>
  <si>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</si>
  <si>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</si>
  <si>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</si>
  <si>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</si>
  <si>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</si>
  <si>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</si>
  <si>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</si>
  <si>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</si>
  <si>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</si>
  <si>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</si>
  <si>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</si>
  <si>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</si>
  <si>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</si>
  <si>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</si>
  <si>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</si>
  <si>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</si>
  <si>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</si>
  <si>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</si>
  <si>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</si>
  <si>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</si>
  <si>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</si>
  <si>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</si>
  <si>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</si>
  <si>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</si>
  <si>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</si>
  <si>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</si>
  <si>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</si>
  <si>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</si>
  <si>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</si>
  <si>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</si>
  <si>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</si>
  <si>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</si>
  <si>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</si>
  <si>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</si>
  <si>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</si>
  <si>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</si>
  <si>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</si>
  <si>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</si>
  <si>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</si>
  <si>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</si>
  <si>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</si>
  <si>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</si>
  <si>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</si>
  <si>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</si>
  <si>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</si>
  <si>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</si>
  <si>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</si>
  <si>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</si>
  <si>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</si>
  <si>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</si>
  <si>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</si>
  <si>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</si>
  <si>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</si>
  <si>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</si>
  <si>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</si>
  <si>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</si>
  <si>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</si>
  <si>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</si>
  <si>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</si>
  <si>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</si>
  <si>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</si>
  <si>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</si>
  <si>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</si>
  <si>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</si>
  <si>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</si>
  <si>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</si>
  <si>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</si>
  <si>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</si>
  <si>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</si>
  <si>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</si>
  <si>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</si>
  <si>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</si>
  <si>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</si>
  <si>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</si>
  <si>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</si>
  <si>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</si>
  <si>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</si>
  <si>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</si>
  <si>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</si>
  <si>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</si>
  <si>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</si>
  <si>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</si>
  <si>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</si>
  <si>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</si>
  <si>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</si>
  <si>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</si>
  <si>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</si>
  <si>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</si>
  <si>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</si>
  <si>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</si>
  <si>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</si>
  <si>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</si>
  <si>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</si>
  <si>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</si>
  <si>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</si>
  <si>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</si>
  <si>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</si>
  <si>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</si>
  <si>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</si>
  <si>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</si>
  <si>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</si>
  <si>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</si>
  <si>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</si>
  <si>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</si>
  <si>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</si>
  <si>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</si>
  <si>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</si>
  <si>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</si>
  <si>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</si>
  <si>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</si>
  <si>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</si>
  <si>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</si>
  <si>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</si>
  <si>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</si>
  <si>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</si>
  <si>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</si>
  <si>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</si>
  <si>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</si>
  <si>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</si>
  <si>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</si>
  <si>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</si>
  <si>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</si>
  <si>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</si>
  <si>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</si>
  <si>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</si>
  <si>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</si>
  <si>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</si>
  <si>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</si>
  <si>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</si>
  <si>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</si>
  <si>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</si>
  <si>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</si>
  <si>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</si>
  <si>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</si>
  <si>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</si>
  <si>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</si>
  <si>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</si>
  <si>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</si>
  <si>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</si>
  <si>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</si>
  <si>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</si>
  <si>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</si>
  <si>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</si>
  <si>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</si>
  <si>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</si>
  <si>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</si>
  <si>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</si>
  <si>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</si>
  <si>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</si>
  <si>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</si>
  <si>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</si>
  <si>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</si>
  <si>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</si>
  <si>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</si>
  <si>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</si>
  <si>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</si>
  <si>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</si>
  <si>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</si>
  <si>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</si>
  <si>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</si>
  <si>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</si>
  <si>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</si>
  <si>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</si>
  <si>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</si>
  <si>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</si>
  <si>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</si>
  <si>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</si>
  <si>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</si>
  <si>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</si>
  <si>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</si>
  <si>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</si>
  <si>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</si>
  <si>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</si>
  <si>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</si>
  <si>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</si>
  <si>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</si>
  <si>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</si>
  <si>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</si>
  <si>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</si>
  <si>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</si>
  <si>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</si>
  <si>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</si>
  <si>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</si>
  <si>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</si>
  <si>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</si>
  <si>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</si>
  <si>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</si>
  <si>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</si>
  <si>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</si>
  <si>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</si>
  <si>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</si>
  <si>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</si>
  <si>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</si>
  <si>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</si>
  <si>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</si>
  <si>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</si>
  <si>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</si>
  <si>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</si>
  <si>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</si>
  <si>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</si>
  <si>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</si>
  <si>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</si>
  <si>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</si>
  <si>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</si>
  <si>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</si>
  <si>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</si>
  <si>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</si>
  <si>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</si>
  <si>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</si>
  <si>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</si>
  <si>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</si>
  <si>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</si>
  <si>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</si>
  <si>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</si>
  <si>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</si>
  <si>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</si>
  <si>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</si>
  <si>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</si>
  <si>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</si>
  <si>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</si>
  <si>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</si>
  <si>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</si>
  <si>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</si>
  <si>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</si>
  <si>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</si>
  <si>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</si>
  <si>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</si>
  <si>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</si>
  <si>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</si>
  <si>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</si>
  <si>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</si>
  <si>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</si>
  <si>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</si>
  <si>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</si>
  <si>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</si>
  <si>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</si>
  <si>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</si>
  <si>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</si>
  <si>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</si>
  <si>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</si>
  <si>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</si>
  <si>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</si>
  <si>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</si>
  <si>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</si>
  <si>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</si>
  <si>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</si>
  <si>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</si>
  <si>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</si>
  <si>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</si>
  <si>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</si>
  <si>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</si>
  <si>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</si>
  <si>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</si>
  <si>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</si>
  <si>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</si>
  <si>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</si>
  <si>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</si>
  <si>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</si>
  <si>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</si>
  <si>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</si>
  <si>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</si>
  <si>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</si>
  <si>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</si>
  <si>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</si>
  <si>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</si>
  <si>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</si>
  <si>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</si>
  <si>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</si>
  <si>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</si>
  <si>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</si>
  <si>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</si>
  <si>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</si>
  <si>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</si>
  <si>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</si>
  <si>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</si>
  <si>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</si>
  <si>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</si>
  <si>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</si>
  <si>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</si>
  <si>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</si>
  <si>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</si>
  <si>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</si>
  <si>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</si>
  <si>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</si>
  <si>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</si>
  <si>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</si>
  <si>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</si>
  <si>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</si>
  <si>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</si>
  <si>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</si>
  <si>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</si>
  <si>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</si>
  <si>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</si>
  <si>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</si>
  <si>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</si>
  <si>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</si>
  <si>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</si>
  <si>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</si>
  <si>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</si>
  <si>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</si>
  <si>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</si>
  <si>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</si>
  <si>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</si>
  <si>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</si>
  <si>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</si>
  <si>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</si>
  <si>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</si>
  <si>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</si>
  <si>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</si>
  <si>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</si>
  <si>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</si>
  <si>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</si>
  <si>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</si>
  <si>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</si>
  <si>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</si>
  <si>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</si>
  <si>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</si>
  <si>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</si>
  <si>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</si>
  <si>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</si>
  <si>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</si>
  <si>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</si>
  <si>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</si>
  <si>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</si>
  <si>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</si>
  <si>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</si>
  <si>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</si>
  <si>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</si>
  <si>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</si>
  <si>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</si>
  <si>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</si>
  <si>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</si>
  <si>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</si>
  <si>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</si>
  <si>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</si>
  <si>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</si>
  <si>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</si>
  <si>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</si>
  <si>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</si>
  <si>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</si>
  <si>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</si>
  <si>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</si>
  <si>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</si>
  <si>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</si>
  <si>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</si>
  <si>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</si>
  <si>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</si>
  <si>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</si>
  <si>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</si>
  <si>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</si>
  <si>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</si>
  <si>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</si>
  <si>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</si>
  <si>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</si>
  <si>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</si>
  <si>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</si>
  <si>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</si>
  <si>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</si>
  <si>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</si>
  <si>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</si>
  <si>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</si>
  <si>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</si>
  <si>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</si>
  <si>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</si>
  <si>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</si>
  <si>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</si>
  <si>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</si>
  <si>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</si>
  <si>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</si>
  <si>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</si>
  <si>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</si>
  <si>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</si>
  <si>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</si>
  <si>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</si>
  <si>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</si>
  <si>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</si>
  <si>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</si>
  <si>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</si>
  <si>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</si>
  <si>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</si>
  <si>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</si>
  <si>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</si>
  <si>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</si>
  <si>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</si>
  <si>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</si>
  <si>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</si>
  <si>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</si>
  <si>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</si>
  <si>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</si>
  <si>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</si>
  <si>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</si>
  <si>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</si>
  <si>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</si>
  <si>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</si>
  <si>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</si>
  <si>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</si>
  <si>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</si>
  <si>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</si>
  <si>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</si>
  <si>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</si>
  <si>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</si>
  <si>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</si>
  <si>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</si>
  <si>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</si>
  <si>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</si>
  <si>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</si>
  <si>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</si>
  <si>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</si>
  <si>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</si>
  <si>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</si>
  <si>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</si>
  <si>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</si>
  <si>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</si>
  <si>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</si>
  <si>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</si>
  <si>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</si>
  <si>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</si>
  <si>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</si>
  <si>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</si>
  <si>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</si>
  <si>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</si>
  <si>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</si>
  <si>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</si>
  <si>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</si>
  <si>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</si>
  <si>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</si>
  <si>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</si>
  <si>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</si>
  <si>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</si>
  <si>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</si>
  <si>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</si>
  <si>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</si>
  <si>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</si>
  <si>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</si>
  <si>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</si>
  <si>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</si>
  <si>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</si>
  <si>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</si>
  <si>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</si>
  <si>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</si>
  <si>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</si>
  <si>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</si>
  <si>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</si>
  <si>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</si>
  <si>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</si>
  <si>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</si>
  <si>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</si>
  <si>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</si>
  <si>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</si>
  <si>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</si>
  <si>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</si>
  <si>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</si>
  <si>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</si>
  <si>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</si>
  <si>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</si>
  <si>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</si>
  <si>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</si>
  <si>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</si>
  <si>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</si>
  <si>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</si>
  <si>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</si>
  <si>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</si>
  <si>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</si>
  <si>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</si>
  <si>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</si>
  <si>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</si>
  <si>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</si>
  <si>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</si>
  <si>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</si>
  <si>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</si>
  <si>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</si>
  <si>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</si>
  <si>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</si>
  <si>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</si>
  <si>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</si>
  <si>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</si>
  <si>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</si>
  <si>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</si>
  <si>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</si>
  <si>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</si>
  <si>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</si>
  <si>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</si>
  <si>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</si>
  <si>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</si>
  <si>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</si>
  <si>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</si>
  <si>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</si>
  <si>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</si>
  <si>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</si>
  <si>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</si>
  <si>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</si>
  <si>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</si>
  <si>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</si>
  <si>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</si>
  <si>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</si>
  <si>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</si>
  <si>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</si>
  <si>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</si>
  <si>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</si>
  <si>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</si>
  <si>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</si>
  <si>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</si>
  <si>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</si>
  <si>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</si>
  <si>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</si>
  <si>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</si>
  <si>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</si>
  <si>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</si>
  <si>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</si>
  <si>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</si>
  <si>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</si>
  <si>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</si>
  <si>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</si>
  <si>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</si>
  <si>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</si>
  <si>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</si>
  <si>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</si>
  <si>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</si>
  <si>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</si>
  <si>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</si>
  <si>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</si>
  <si>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</si>
  <si>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</si>
  <si>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</si>
  <si>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</si>
  <si>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</si>
  <si>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</si>
  <si>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</si>
  <si>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</si>
  <si>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</si>
  <si>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</si>
  <si>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</si>
  <si>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</si>
  <si>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</si>
  <si>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</si>
  <si>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</si>
  <si>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</si>
  <si>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</si>
  <si>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</si>
  <si>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</si>
  <si>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</si>
  <si>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</si>
  <si>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</si>
  <si>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</si>
  <si>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</si>
  <si>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</si>
  <si>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</si>
  <si>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</si>
  <si>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</si>
  <si>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</si>
  <si>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</si>
  <si>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</si>
  <si>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</si>
  <si>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</si>
  <si>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</si>
  <si>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</si>
  <si>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</si>
  <si>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</si>
  <si>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</si>
  <si>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</si>
  <si>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</si>
  <si>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</si>
  <si>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</si>
  <si>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</si>
  <si>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</si>
  <si>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</si>
  <si>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</si>
  <si>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</si>
  <si>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</si>
  <si>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</si>
  <si>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</si>
  <si>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</si>
  <si>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</si>
  <si>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</si>
  <si>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</si>
  <si>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</si>
  <si>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</si>
  <si>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</si>
  <si>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</si>
  <si>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</si>
  <si>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</si>
  <si>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</si>
  <si>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</si>
  <si>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</si>
  <si>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</si>
  <si>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</si>
  <si>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</si>
  <si>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</si>
  <si>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</si>
  <si>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</si>
  <si>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</si>
  <si>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</si>
  <si>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</si>
  <si>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</si>
  <si>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</si>
  <si>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</si>
  <si>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</si>
  <si>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</si>
  <si>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</si>
  <si>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</si>
  <si>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</si>
  <si>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</si>
  <si>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</si>
  <si>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</si>
  <si>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</si>
  <si>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</si>
  <si>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</si>
  <si>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</si>
  <si>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</si>
  <si>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</si>
  <si>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</si>
  <si>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</si>
  <si>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</si>
  <si>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</si>
  <si>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</si>
  <si>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</si>
  <si>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</si>
  <si>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</si>
  <si>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</si>
  <si>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</si>
  <si>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</si>
  <si>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</si>
  <si>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</si>
  <si>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</si>
  <si>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</si>
  <si>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</si>
  <si>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</si>
  <si>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</si>
  <si>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</si>
  <si>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</si>
  <si>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</si>
  <si>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</si>
  <si>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</si>
  <si>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</si>
  <si>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</si>
  <si>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</si>
  <si>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</si>
  <si>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</si>
  <si>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</si>
  <si>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</si>
  <si>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</si>
  <si>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</si>
  <si>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</si>
  <si>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</si>
  <si>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</si>
  <si>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</si>
  <si>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</si>
  <si>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</si>
  <si>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</si>
  <si>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</si>
  <si>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</si>
  <si>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</si>
  <si>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</si>
  <si>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</si>
  <si>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</si>
  <si>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</si>
  <si>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</si>
  <si>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</si>
  <si>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</si>
  <si>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</si>
  <si>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</si>
  <si>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</si>
  <si>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</si>
  <si>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</si>
  <si>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</si>
  <si>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</si>
  <si>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</si>
  <si>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</si>
  <si>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</si>
  <si>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</si>
  <si>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</si>
  <si>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</si>
  <si>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</si>
  <si>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</si>
  <si>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</si>
  <si>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</si>
  <si>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</si>
  <si>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</si>
  <si>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</si>
  <si>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</si>
  <si>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</si>
  <si>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</si>
  <si>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</si>
  <si>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</si>
  <si>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</si>
  <si>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</si>
  <si>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</si>
  <si>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</si>
  <si>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</si>
  <si>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</si>
  <si>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</si>
  <si>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</si>
  <si>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</si>
  <si>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</si>
  <si>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</si>
  <si>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</si>
  <si>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</si>
  <si>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</si>
  <si>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</si>
  <si>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</si>
  <si>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</si>
  <si>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</si>
  <si>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</si>
  <si>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</si>
  <si>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</si>
  <si>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</si>
  <si>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</si>
  <si>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</si>
  <si>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</si>
  <si>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</si>
  <si>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</si>
  <si>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</si>
  <si>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</si>
  <si>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</si>
  <si>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</si>
  <si>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</si>
  <si>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</si>
  <si>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</si>
  <si>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</si>
  <si>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</si>
  <si>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</si>
  <si>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</si>
  <si>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</si>
  <si>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</si>
  <si>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</si>
  <si>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</si>
  <si>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</si>
  <si>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</si>
  <si>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</si>
  <si>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</si>
  <si>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</si>
  <si>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</si>
  <si>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</si>
  <si>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</si>
  <si>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</si>
  <si>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</si>
  <si>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</si>
  <si>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</si>
  <si>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</si>
  <si>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</si>
  <si>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</si>
  <si>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</si>
  <si>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</si>
  <si>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</si>
  <si>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</si>
  <si>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</si>
  <si>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</si>
  <si>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</si>
  <si>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</si>
  <si>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</si>
  <si>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</si>
  <si>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</si>
  <si>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</si>
  <si>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</si>
  <si>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</si>
  <si>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</si>
  <si>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</si>
  <si>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</si>
  <si>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</si>
  <si>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</si>
  <si>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</si>
  <si>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</si>
  <si>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</si>
  <si>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</si>
  <si>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</si>
  <si>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</si>
  <si>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</si>
  <si>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</si>
  <si>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</si>
  <si>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</si>
  <si>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</si>
  <si>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</si>
  <si>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</si>
  <si>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</si>
  <si>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</si>
  <si>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</si>
  <si>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</si>
  <si>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</si>
  <si>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</si>
  <si>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</si>
  <si>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</si>
  <si>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</si>
  <si>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</si>
  <si>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</si>
  <si>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</si>
  <si>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</si>
  <si>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</si>
  <si>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</si>
  <si>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</si>
  <si>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</si>
  <si>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</si>
  <si>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</si>
  <si>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</si>
  <si>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</si>
  <si>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</si>
  <si>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</si>
  <si>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</si>
  <si>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</si>
  <si>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</si>
  <si>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</si>
  <si>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</si>
  <si>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</si>
  <si>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</si>
  <si>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</si>
  <si>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</si>
  <si>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</si>
  <si>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</si>
  <si>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</si>
  <si>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</si>
  <si>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</si>
  <si>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</si>
  <si>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</si>
  <si>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</si>
  <si>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</si>
  <si>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</si>
  <si>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</si>
  <si>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</si>
  <si>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</si>
  <si>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</si>
  <si>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</si>
  <si>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</si>
  <si>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</si>
  <si>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</si>
  <si>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</si>
  <si>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</si>
  <si>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</si>
  <si>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</si>
  <si>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</si>
  <si>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</si>
  <si>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</si>
  <si>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</si>
  <si>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</si>
  <si>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</si>
  <si>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</si>
  <si>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</si>
  <si>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</si>
  <si>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</si>
  <si>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</si>
  <si>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</si>
  <si>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</si>
  <si>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</si>
  <si>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</si>
  <si>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</si>
  <si>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</si>
  <si>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</si>
  <si>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</si>
  <si>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</si>
  <si>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</si>
  <si>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</si>
  <si>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</si>
  <si>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</si>
  <si>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</si>
  <si>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</si>
  <si>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</si>
  <si>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</si>
  <si>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</si>
  <si>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</si>
  <si>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</si>
  <si>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</si>
  <si>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</si>
  <si>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</si>
  <si>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</si>
  <si>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</si>
  <si>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</si>
  <si>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</si>
  <si>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</si>
  <si>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</si>
  <si>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</si>
  <si>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</si>
  <si>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</si>
  <si>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</si>
  <si>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</si>
  <si>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</si>
  <si>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</si>
  <si>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</si>
  <si>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</si>
  <si>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</si>
  <si>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</si>
  <si>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</si>
  <si>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</si>
  <si>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</si>
  <si>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</si>
  <si>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</si>
  <si>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</si>
  <si>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</si>
  <si>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</si>
  <si>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</si>
  <si>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</si>
  <si>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</si>
  <si>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</si>
  <si>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</si>
  <si>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</si>
  <si>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</si>
  <si>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</si>
  <si>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</si>
  <si>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</si>
  <si>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</si>
  <si>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</si>
  <si>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</si>
  <si>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</si>
  <si>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</si>
  <si>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</si>
  <si>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</si>
  <si>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</si>
  <si>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</si>
  <si>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</si>
  <si>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</si>
  <si>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</si>
  <si>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</si>
  <si>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</si>
  <si>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</si>
  <si>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</si>
  <si>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</si>
  <si>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</si>
  <si>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</si>
  <si>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</si>
  <si>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</si>
  <si>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</si>
  <si>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</si>
  <si>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</si>
  <si>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</si>
  <si>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</si>
  <si>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</si>
  <si>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</si>
  <si>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</si>
  <si>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</si>
  <si>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</si>
  <si>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</si>
  <si>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</si>
  <si>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</si>
  <si>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</si>
  <si>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</si>
  <si>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</si>
  <si>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</si>
  <si>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</si>
  <si>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</si>
  <si>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</si>
  <si>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</si>
  <si>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</si>
  <si>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</si>
  <si>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</si>
  <si>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</si>
  <si>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</si>
  <si>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</si>
  <si>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</si>
  <si>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</si>
  <si>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</si>
  <si>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</si>
  <si>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</si>
  <si>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</si>
  <si>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</si>
  <si>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</si>
  <si>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</si>
  <si>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</si>
  <si>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</si>
  <si>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</si>
  <si>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</si>
  <si>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</si>
  <si>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</si>
  <si>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</si>
  <si>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</si>
  <si>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</si>
  <si>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</si>
  <si>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</si>
  <si>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</si>
  <si>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</si>
  <si>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</si>
  <si>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</si>
  <si>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</si>
  <si>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</si>
  <si>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</si>
  <si>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</si>
  <si>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</si>
  <si>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</si>
  <si>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</si>
  <si>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</si>
  <si>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</si>
  <si>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</si>
  <si>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</si>
  <si>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</si>
  <si>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</si>
  <si>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</si>
  <si>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</si>
  <si>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</si>
  <si>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</si>
  <si>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</si>
  <si>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</si>
  <si>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</si>
  <si>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</si>
  <si>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</si>
  <si>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</si>
  <si>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</si>
  <si>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</si>
  <si>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</si>
  <si>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</si>
  <si>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</si>
  <si>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</si>
  <si>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</si>
  <si>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</si>
  <si>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</si>
  <si>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</si>
  <si>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</si>
  <si>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</si>
  <si>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</si>
  <si>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</si>
  <si>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</si>
  <si>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</si>
  <si>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</si>
  <si>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</si>
  <si>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</si>
  <si>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</si>
  <si>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</si>
  <si>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</si>
  <si>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</si>
  <si>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</si>
  <si>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</si>
  <si>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</si>
  <si>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</si>
  <si>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</si>
  <si>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</si>
  <si>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</si>
  <si>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</si>
  <si>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</si>
  <si>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</si>
  <si>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</si>
  <si>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</si>
  <si>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</si>
  <si>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</si>
  <si>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</si>
  <si>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</si>
  <si>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</si>
  <si>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</si>
  <si>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</si>
  <si>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</si>
  <si>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</si>
  <si>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</si>
  <si>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</si>
  <si>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</si>
  <si>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</si>
  <si>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</si>
  <si>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</si>
  <si>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</si>
  <si>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</si>
  <si>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</si>
  <si>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</si>
  <si>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</si>
  <si>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</si>
  <si>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</si>
  <si>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</si>
  <si>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</si>
  <si>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</si>
  <si>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</si>
  <si>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</si>
  <si>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</si>
  <si>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</si>
  <si>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</si>
  <si>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</si>
  <si>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</si>
  <si>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</si>
  <si>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</si>
  <si>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</si>
  <si>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</si>
  <si>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</si>
  <si>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</si>
  <si>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</si>
  <si>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</si>
  <si>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</si>
  <si>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</si>
  <si>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</si>
  <si>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</si>
  <si>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</si>
  <si>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</si>
  <si>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</si>
  <si>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</si>
  <si>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</si>
  <si>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</si>
  <si>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</si>
  <si>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</si>
  <si>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</si>
  <si>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</si>
  <si>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</si>
  <si>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</si>
  <si>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</si>
  <si>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</si>
  <si>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</si>
  <si>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</si>
  <si>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</si>
  <si>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</si>
  <si>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</si>
  <si>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</si>
  <si>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</si>
  <si>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</si>
  <si>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</si>
  <si>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</si>
  <si>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</si>
  <si>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</si>
  <si>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</si>
  <si>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</si>
  <si>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</si>
  <si>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</si>
  <si>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</si>
  <si>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</si>
  <si>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</si>
  <si>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</si>
  <si>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</si>
  <si>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</si>
  <si>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</si>
  <si>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</si>
  <si>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</si>
  <si>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</si>
  <si>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</si>
  <si>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</si>
  <si>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</si>
  <si>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</si>
  <si>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</si>
  <si>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</si>
  <si>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</si>
  <si>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</si>
  <si>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</si>
  <si>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</si>
  <si>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</si>
  <si>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</si>
  <si>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</si>
  <si>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</si>
  <si>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</si>
  <si>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</si>
  <si>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</si>
  <si>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</si>
  <si>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</si>
  <si>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</si>
  <si>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</si>
  <si>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</si>
  <si>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</si>
  <si>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</si>
  <si>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</si>
  <si>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</si>
  <si>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</si>
  <si>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</si>
  <si>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</si>
  <si>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</si>
  <si>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</si>
  <si>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</si>
  <si>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</si>
  <si>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</si>
  <si>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</si>
  <si>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</si>
  <si>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</si>
  <si>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</si>
  <si>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</si>
  <si>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</si>
  <si>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</si>
  <si>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</si>
  <si>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</si>
  <si>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</si>
  <si>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</si>
  <si>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</si>
  <si>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</si>
  <si>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</si>
  <si>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</si>
  <si>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</si>
  <si>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</si>
  <si>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</si>
  <si>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</si>
  <si>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</si>
  <si>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</si>
  <si>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</si>
  <si>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</si>
  <si>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</si>
  <si>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</si>
  <si>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</si>
  <si>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</si>
  <si>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</si>
  <si>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</si>
  <si>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</si>
  <si>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</si>
  <si>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</si>
  <si>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</si>
  <si>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</si>
  <si>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</si>
  <si>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</si>
  <si>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</si>
  <si>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</si>
  <si>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</si>
  <si>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</si>
  <si>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</si>
  <si>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</si>
  <si>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</si>
  <si>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</si>
  <si>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</si>
  <si>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</si>
  <si>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</si>
  <si>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</si>
  <si>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</si>
  <si>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</si>
  <si>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</si>
  <si>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</si>
  <si>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</si>
  <si>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</si>
  <si>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</si>
  <si>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</si>
  <si>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</si>
  <si>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</si>
  <si>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</si>
  <si>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</si>
  <si>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</si>
  <si>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</si>
  <si>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</si>
  <si>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</si>
  <si>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</si>
  <si>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</si>
  <si>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</si>
  <si>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</si>
  <si>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</si>
  <si>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</si>
  <si>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</si>
  <si>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</si>
  <si>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</si>
  <si>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</si>
  <si>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</si>
  <si>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</si>
  <si>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</si>
  <si>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</si>
  <si>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</si>
  <si>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</si>
  <si>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</si>
  <si>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</si>
  <si>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</si>
  <si>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</si>
  <si>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</si>
  <si>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</si>
  <si>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</si>
  <si>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</si>
  <si>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</si>
  <si>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</si>
  <si>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</si>
  <si>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</si>
  <si>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</si>
  <si>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</si>
  <si>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</si>
  <si>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</si>
  <si>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</si>
  <si>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</si>
  <si>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</si>
  <si>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</si>
  <si>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</si>
  <si>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</si>
  <si>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</si>
  <si>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</si>
  <si>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</si>
  <si>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</si>
  <si>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</si>
  <si>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</si>
  <si>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</si>
  <si>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</si>
  <si>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</si>
  <si>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</si>
  <si>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</si>
  <si>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</si>
  <si>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</si>
  <si>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</si>
  <si>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</si>
  <si>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</si>
  <si>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</si>
  <si>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</si>
  <si>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</si>
  <si>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</si>
  <si>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</si>
  <si>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</si>
  <si>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</si>
  <si>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</si>
  <si>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</si>
  <si>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</si>
  <si>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</si>
  <si>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</si>
  <si>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</si>
  <si>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</si>
  <si>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</si>
  <si>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</si>
  <si>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</si>
  <si>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</si>
  <si>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</si>
  <si>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</si>
  <si>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</si>
  <si>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</si>
  <si>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</si>
  <si>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</si>
  <si>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</si>
  <si>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</si>
  <si>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</si>
  <si>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</si>
  <si>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</si>
  <si>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</si>
  <si>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</si>
  <si>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</si>
  <si>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</si>
  <si>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</si>
  <si>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</si>
  <si>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</si>
  <si>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</si>
  <si>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</si>
  <si>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</si>
  <si>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</si>
  <si>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</si>
  <si>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</si>
  <si>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</si>
  <si>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</si>
  <si>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</si>
  <si>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</si>
  <si>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</si>
  <si>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</si>
  <si>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</si>
  <si>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</si>
  <si>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</si>
  <si>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</si>
  <si>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</si>
  <si>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</si>
  <si>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</si>
  <si>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</si>
  <si>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</si>
  <si>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</si>
  <si>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</si>
  <si>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</si>
  <si>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</si>
  <si>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</si>
  <si>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</si>
  <si>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</si>
  <si>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</si>
  <si>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</si>
  <si>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</si>
  <si>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</si>
  <si>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</si>
  <si>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</si>
  <si>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</si>
  <si>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</si>
  <si>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</si>
  <si>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</si>
  <si>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</si>
  <si>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</si>
  <si>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</si>
  <si>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</si>
  <si>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</si>
  <si>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</si>
  <si>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</si>
  <si>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</si>
  <si>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</si>
  <si>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</si>
  <si>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</si>
  <si>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</si>
  <si>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</si>
  <si>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</si>
  <si>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</si>
  <si>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</si>
  <si>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</si>
  <si>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</si>
  <si>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</si>
  <si>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</si>
  <si>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</si>
  <si>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</si>
  <si>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</si>
  <si>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</si>
  <si>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</si>
  <si>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</si>
  <si>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</si>
  <si>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</si>
  <si>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</si>
  <si>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</si>
  <si>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</si>
  <si>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</si>
  <si>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</si>
  <si>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</si>
  <si>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</si>
  <si>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</si>
  <si>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</si>
  <si>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</si>
  <si>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</si>
  <si>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</si>
  <si>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</si>
  <si>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</si>
  <si>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</si>
  <si>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</si>
  <si>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</si>
  <si>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</si>
  <si>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</si>
  <si>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</si>
  <si>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</si>
  <si>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</si>
  <si>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</si>
  <si>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</si>
  <si>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</si>
  <si>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</si>
  <si>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</si>
  <si>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</si>
  <si>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</si>
  <si>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</si>
  <si>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</si>
  <si>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</si>
  <si>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</si>
  <si>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</si>
  <si>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</si>
  <si>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</si>
  <si>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</si>
  <si>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</si>
  <si>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</si>
  <si>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</si>
  <si>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</si>
  <si>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</si>
  <si>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</si>
  <si>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</si>
  <si>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</si>
  <si>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</si>
  <si>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</si>
  <si>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</si>
  <si>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</si>
  <si>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</si>
  <si>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</si>
  <si>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</si>
  <si>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</si>
  <si>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</si>
  <si>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</si>
  <si>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</si>
  <si>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</si>
  <si>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</si>
  <si>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</si>
  <si>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</si>
  <si>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</si>
  <si>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</si>
  <si>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</si>
  <si>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</si>
  <si>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</si>
  <si>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</si>
  <si>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</si>
  <si>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</si>
  <si>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</si>
  <si>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</si>
  <si>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</si>
  <si>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</si>
  <si>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</si>
  <si>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</si>
  <si>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</si>
  <si>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</si>
  <si>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</si>
  <si>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</si>
  <si>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</si>
  <si>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</si>
  <si>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</si>
  <si>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</si>
  <si>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</si>
  <si>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</si>
  <si>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</si>
  <si>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</si>
  <si>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</si>
  <si>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</si>
  <si>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</si>
  <si>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</si>
  <si>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</si>
  <si>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</si>
  <si>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</si>
  <si>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</si>
  <si>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</si>
  <si>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</si>
  <si>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</si>
  <si>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</si>
  <si>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</si>
  <si>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</si>
  <si>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</si>
  <si>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</si>
  <si>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</si>
  <si>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</si>
  <si>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</si>
  <si>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</si>
  <si>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</si>
  <si>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</si>
  <si>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</si>
  <si>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</si>
  <si>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</si>
  <si>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</si>
  <si>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</si>
  <si>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</si>
  <si>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</si>
  <si>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</si>
  <si>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</si>
  <si>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</si>
  <si>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</si>
  <si>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</si>
  <si>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</si>
  <si>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</si>
  <si>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</si>
  <si>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</si>
  <si>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</si>
  <si>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</si>
  <si>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</si>
  <si>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</si>
  <si>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</si>
  <si>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</si>
  <si>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</si>
  <si>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</si>
  <si>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</si>
  <si>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</si>
  <si>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</si>
  <si>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</si>
  <si>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</si>
  <si>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</si>
  <si>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</si>
  <si>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</si>
  <si>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</si>
  <si>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</si>
  <si>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</si>
  <si>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</si>
  <si>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</si>
  <si>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</si>
  <si>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</si>
  <si>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</si>
  <si>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</si>
  <si>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</si>
  <si>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</si>
  <si>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</si>
  <si>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</si>
  <si>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</si>
  <si>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</si>
  <si>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</si>
  <si>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</si>
  <si>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</si>
  <si>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</si>
  <si>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</si>
  <si>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</si>
  <si>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</si>
  <si>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</si>
  <si>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</si>
  <si>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</si>
  <si>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</si>
  <si>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</si>
  <si>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</si>
  <si>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</si>
  <si>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</si>
  <si>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</si>
  <si>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</si>
  <si>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</si>
  <si>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</si>
  <si>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</si>
  <si>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</si>
  <si>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</si>
  <si>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</si>
  <si>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</si>
  <si>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</si>
  <si>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</si>
  <si>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</si>
  <si>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</si>
  <si>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</si>
  <si>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</si>
  <si>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</si>
  <si>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</si>
  <si>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</si>
  <si>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</si>
  <si>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</si>
  <si>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</si>
  <si>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</si>
  <si>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</si>
  <si>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</si>
  <si>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</si>
  <si>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</si>
  <si>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</si>
  <si>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</si>
  <si>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</si>
  <si>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</si>
  <si>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</si>
  <si>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</si>
  <si>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</si>
  <si>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</si>
  <si>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</si>
  <si>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</si>
  <si>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</si>
  <si>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</si>
  <si>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</si>
  <si>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</si>
  <si>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</si>
  <si>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</si>
  <si>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</si>
  <si>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</si>
  <si>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</si>
  <si>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</si>
  <si>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</si>
  <si>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</si>
  <si>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</si>
  <si>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</si>
  <si>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</si>
  <si>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</si>
  <si>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</si>
  <si>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</si>
  <si>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</si>
  <si>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</si>
  <si>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</si>
  <si>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</si>
  <si>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</si>
  <si>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</si>
  <si>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</si>
  <si>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</si>
  <si>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</si>
  <si>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</si>
  <si>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</si>
  <si>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</si>
  <si>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</si>
  <si>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</si>
  <si>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</si>
  <si>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</si>
  <si>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</si>
  <si>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</si>
  <si>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</si>
  <si>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</si>
  <si>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</si>
  <si>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</si>
  <si>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</si>
  <si>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</si>
  <si>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</si>
  <si>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</si>
  <si>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</si>
  <si>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</si>
  <si>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</si>
  <si>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</si>
  <si>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</si>
  <si>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</si>
  <si>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</si>
  <si>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</si>
  <si>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</si>
  <si>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</si>
  <si>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</si>
  <si>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</si>
  <si>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</si>
  <si>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</si>
  <si>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</si>
  <si>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</si>
  <si>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</si>
  <si>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</si>
  <si>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</si>
  <si>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</si>
  <si>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</si>
  <si>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</si>
  <si>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</si>
  <si>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</si>
  <si>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</si>
  <si>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</si>
  <si>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</si>
  <si>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</si>
  <si>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</si>
  <si>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</si>
  <si>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</si>
  <si>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</si>
  <si>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</si>
  <si>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</si>
  <si>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</si>
  <si>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</si>
  <si>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</si>
  <si>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</si>
  <si>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</si>
  <si>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</si>
  <si>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</si>
  <si>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</si>
  <si>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</si>
  <si>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</si>
  <si>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</si>
  <si>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</si>
  <si>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</si>
  <si>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</si>
  <si>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</si>
  <si>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</si>
  <si>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</si>
  <si>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</si>
  <si>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</si>
  <si>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</si>
  <si>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</si>
  <si>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</si>
  <si>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</si>
  <si>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</si>
  <si>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</si>
  <si>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</si>
  <si>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</si>
  <si>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</si>
  <si>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</si>
  <si>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</si>
  <si>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</si>
  <si>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</si>
  <si>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</si>
  <si>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</si>
  <si>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</si>
  <si>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</si>
  <si>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</si>
  <si>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</si>
  <si>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</si>
  <si>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</si>
  <si>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</si>
  <si>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</si>
  <si>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</si>
  <si>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</si>
  <si>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</si>
  <si>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</si>
  <si>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</si>
  <si>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</si>
  <si>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</si>
  <si>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</si>
  <si>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</si>
  <si>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</si>
  <si>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</si>
  <si>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</si>
  <si>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</si>
  <si>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</si>
  <si>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</si>
  <si>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</si>
  <si>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</si>
  <si>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</si>
  <si>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</si>
  <si>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</si>
  <si>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</si>
  <si>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</si>
  <si>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</si>
  <si>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</si>
  <si>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</si>
  <si>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</si>
  <si>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</si>
  <si>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</si>
  <si>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</si>
  <si>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</si>
  <si>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</si>
  <si>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</si>
  <si>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</si>
  <si>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</si>
  <si>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</si>
  <si>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</si>
  <si>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</si>
  <si>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</si>
  <si>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</si>
  <si>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</si>
  <si>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</si>
  <si>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</si>
  <si>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</si>
  <si>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</si>
  <si>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</si>
  <si>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</si>
  <si>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</si>
  <si>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</si>
  <si>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</si>
  <si>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</si>
  <si>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</si>
  <si>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</si>
  <si>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</si>
  <si>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</si>
  <si>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</si>
  <si>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</si>
  <si>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</si>
  <si>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</si>
  <si>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</si>
  <si>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</si>
  <si>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</si>
  <si>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</si>
  <si>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</si>
  <si>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</si>
  <si>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</si>
  <si>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</si>
  <si>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</si>
  <si>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</si>
  <si>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</si>
  <si>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</si>
  <si>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</si>
  <si>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</si>
  <si>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</si>
  <si>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</si>
  <si>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</si>
  <si>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</si>
  <si>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</si>
  <si>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</si>
  <si>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</si>
  <si>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</si>
  <si>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</si>
  <si>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</si>
  <si>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</si>
  <si>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</si>
  <si>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</si>
  <si>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</si>
  <si>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</si>
  <si>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</si>
  <si>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</si>
  <si>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</si>
  <si>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</si>
  <si>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</si>
  <si>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</si>
  <si>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</si>
  <si>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</si>
  <si>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</si>
  <si>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</si>
  <si>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</si>
  <si>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</si>
  <si>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</si>
  <si>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</si>
  <si>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</si>
  <si>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</si>
  <si>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</si>
  <si>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</si>
  <si>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</si>
  <si>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</si>
  <si>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</si>
  <si>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</si>
  <si>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</si>
  <si>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</si>
  <si>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</si>
  <si>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</si>
  <si>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</si>
  <si>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</si>
  <si>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</si>
  <si>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</si>
  <si>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</si>
  <si>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</si>
  <si>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</si>
  <si>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</si>
  <si>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</si>
  <si>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</si>
  <si>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</si>
  <si>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</si>
  <si>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</si>
  <si>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</si>
  <si>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</si>
  <si>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</si>
  <si>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</si>
  <si>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</si>
  <si>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</si>
  <si>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</si>
  <si>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</si>
  <si>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</si>
  <si>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</si>
  <si>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</si>
  <si>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</si>
  <si>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</si>
  <si>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</si>
  <si>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</si>
  <si>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</si>
  <si>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</si>
  <si>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</si>
  <si>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</si>
  <si>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</si>
  <si>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</si>
  <si>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</si>
  <si>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</si>
  <si>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</si>
  <si>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</si>
  <si>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</si>
  <si>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</si>
  <si>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</si>
  <si>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</si>
  <si>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</si>
  <si>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</si>
  <si>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</si>
  <si>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</si>
  <si>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</si>
  <si>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</si>
  <si>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</si>
  <si>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</si>
  <si>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</si>
  <si>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</si>
  <si>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</si>
  <si>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</si>
  <si>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</si>
  <si>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</si>
  <si>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</si>
  <si>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</si>
  <si>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</si>
  <si>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</si>
  <si>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</si>
  <si>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</si>
  <si>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</si>
  <si>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</si>
  <si>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</si>
  <si>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</si>
  <si>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</si>
  <si>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</si>
  <si>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</si>
  <si>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</si>
  <si>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</si>
  <si>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</si>
  <si>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</si>
  <si>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</si>
  <si>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</si>
  <si>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</si>
  <si>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</si>
  <si>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</si>
  <si>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</si>
  <si>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</si>
  <si>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</si>
  <si>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</si>
  <si>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</si>
  <si>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</si>
  <si>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</si>
  <si>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</si>
  <si>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</si>
  <si>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</si>
  <si>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</si>
  <si>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</si>
  <si>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</si>
  <si>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</si>
  <si>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</si>
  <si>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</si>
  <si>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</si>
  <si>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</si>
  <si>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</si>
  <si>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</si>
  <si>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</si>
  <si>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</si>
  <si>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</si>
  <si>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</si>
  <si>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</si>
  <si>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</si>
  <si>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</si>
  <si>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</si>
  <si>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</si>
  <si>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</si>
  <si>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</si>
  <si>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</si>
  <si>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</si>
  <si>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</si>
  <si>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</si>
  <si>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</si>
  <si>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</si>
  <si>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</si>
  <si>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</si>
  <si>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</si>
  <si>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</si>
  <si>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</si>
  <si>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</si>
  <si>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</si>
  <si>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</si>
  <si>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</si>
  <si>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</si>
  <si>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</si>
  <si>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</si>
  <si>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</si>
  <si>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</si>
  <si>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</si>
  <si>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</si>
  <si>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</si>
  <si>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</si>
  <si>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</si>
  <si>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</si>
  <si>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</si>
  <si>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</si>
  <si>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</si>
  <si>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</si>
  <si>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</si>
  <si>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</si>
  <si>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</si>
  <si>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</si>
  <si>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</si>
  <si>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</si>
  <si>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</si>
  <si>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</si>
  <si>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</si>
  <si>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</si>
  <si>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</si>
  <si>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</si>
  <si>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</si>
  <si>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</si>
  <si>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</si>
  <si>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</si>
  <si>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</si>
  <si>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</si>
  <si>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</si>
  <si>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</si>
  <si>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</si>
  <si>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</si>
  <si>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</si>
  <si>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</si>
  <si>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</si>
  <si>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</si>
  <si>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</si>
  <si>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</si>
  <si>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</si>
  <si>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</si>
  <si>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</si>
  <si>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</si>
  <si>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</si>
  <si>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</si>
  <si>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</si>
  <si>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</si>
  <si>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</si>
  <si>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</si>
  <si>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</si>
  <si>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</si>
  <si>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</si>
  <si>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</si>
  <si>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</si>
  <si>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</si>
  <si>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</si>
  <si>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</si>
  <si>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</si>
  <si>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</si>
  <si>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</si>
  <si>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</si>
  <si>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</si>
  <si>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</si>
  <si>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</si>
  <si>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</si>
  <si>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</si>
  <si>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</si>
  <si>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</si>
  <si>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</si>
  <si>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</si>
  <si>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</si>
  <si>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</si>
  <si>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</si>
  <si>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</si>
  <si>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</si>
  <si>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</si>
  <si>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</si>
  <si>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</si>
  <si>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</si>
  <si>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</si>
  <si>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</si>
  <si>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</si>
  <si>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</si>
  <si>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</si>
  <si>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</si>
  <si>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</si>
  <si>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</si>
  <si>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</si>
  <si>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</si>
  <si>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</si>
  <si>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</si>
  <si>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</si>
  <si>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</si>
  <si>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</si>
  <si>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</si>
  <si>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</si>
  <si>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</si>
  <si>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</si>
  <si>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</si>
  <si>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</si>
  <si>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</si>
  <si>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</si>
  <si>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</si>
  <si>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</si>
  <si>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</si>
  <si>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</si>
  <si>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</si>
  <si>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</si>
  <si>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</si>
  <si>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</si>
  <si>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</si>
  <si>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</si>
  <si>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</si>
  <si>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</si>
  <si>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</si>
  <si>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</si>
  <si>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</si>
  <si>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</si>
  <si>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</si>
  <si>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</si>
  <si>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</si>
  <si>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</si>
  <si>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</si>
  <si>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</si>
  <si>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</si>
  <si>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</si>
  <si>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</si>
  <si>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</si>
  <si>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</si>
  <si>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</si>
  <si>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</si>
  <si>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</si>
  <si>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</si>
  <si>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</si>
  <si>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</si>
  <si>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</si>
  <si>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</si>
  <si>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</si>
  <si>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</si>
  <si>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</si>
  <si>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</si>
  <si>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</si>
  <si>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</si>
  <si>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</si>
  <si>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</si>
  <si>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</si>
  <si>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</si>
  <si>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</si>
  <si>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</si>
  <si>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</si>
  <si>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</si>
  <si>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</si>
  <si>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</si>
  <si>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</si>
  <si>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</si>
  <si>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</si>
  <si>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</si>
  <si>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</si>
  <si>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</si>
  <si>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</si>
  <si>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</si>
  <si>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</si>
  <si>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</si>
  <si>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</si>
  <si>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</si>
  <si>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</si>
  <si>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</si>
  <si>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</si>
  <si>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</si>
  <si>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</si>
  <si>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</si>
  <si>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</si>
  <si>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</si>
  <si>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</si>
  <si>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</si>
  <si>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</si>
  <si>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</si>
  <si>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</si>
  <si>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</si>
  <si>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</si>
  <si>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</si>
  <si>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</si>
  <si>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</si>
  <si>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</si>
  <si>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</si>
  <si>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</si>
  <si>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</si>
  <si>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</si>
  <si>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</si>
  <si>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</si>
  <si>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</si>
  <si>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</si>
  <si>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</si>
  <si>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</si>
  <si>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</si>
  <si>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</si>
  <si>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</si>
  <si>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</si>
  <si>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</si>
  <si>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</si>
  <si>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</si>
  <si>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</si>
  <si>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</si>
  <si>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</si>
  <si>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</si>
  <si>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</si>
  <si>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</si>
  <si>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</si>
  <si>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</si>
  <si>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</si>
  <si>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</si>
  <si>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</si>
  <si>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</si>
  <si>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</si>
  <si>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</si>
  <si>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</si>
  <si>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</si>
  <si>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</si>
  <si>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</si>
  <si>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</si>
  <si>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</si>
  <si>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</si>
  <si>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</si>
  <si>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</si>
  <si>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</si>
  <si>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</si>
  <si>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</si>
  <si>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</si>
  <si>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</si>
  <si>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</si>
  <si>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</si>
  <si>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</si>
  <si>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</si>
  <si>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</si>
  <si>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</si>
  <si>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</si>
  <si>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</si>
  <si>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</si>
  <si>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</si>
  <si>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</si>
  <si>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</si>
  <si>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</si>
  <si>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</si>
  <si>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</si>
  <si>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</si>
  <si>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</si>
  <si>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</si>
  <si>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</si>
  <si>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</si>
  <si>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</si>
  <si>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</si>
  <si>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</si>
  <si>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</si>
  <si>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</si>
  <si>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</si>
  <si>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</si>
  <si>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</si>
  <si>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</si>
  <si>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</si>
  <si>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</si>
  <si>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</si>
  <si>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</si>
  <si>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</si>
  <si>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</si>
  <si>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</si>
  <si>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</si>
  <si>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</si>
  <si>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</si>
  <si>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</si>
  <si>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</si>
  <si>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</si>
  <si>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</si>
  <si>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</si>
  <si>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</si>
  <si>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</si>
  <si>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</si>
  <si>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</si>
  <si>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</si>
  <si>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</si>
  <si>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</si>
  <si>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</si>
  <si>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</si>
  <si>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</si>
  <si>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</si>
  <si>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</si>
  <si>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</si>
  <si>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</si>
  <si>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</si>
  <si>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</si>
  <si>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</si>
  <si>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</si>
  <si>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</si>
  <si>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</si>
  <si>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</si>
  <si>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</si>
  <si>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</si>
  <si>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</si>
  <si>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</si>
  <si>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</si>
  <si>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</si>
  <si>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</si>
  <si>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</si>
  <si>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</si>
  <si>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</si>
  <si>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</si>
  <si>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</si>
  <si>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</si>
  <si>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</si>
  <si>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</si>
  <si>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</si>
  <si>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</si>
  <si>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</si>
  <si>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</si>
  <si>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</si>
  <si>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</si>
  <si>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</si>
  <si>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</si>
  <si>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</si>
  <si>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</si>
  <si>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</si>
  <si>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</si>
  <si>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</si>
  <si>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</si>
  <si>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</si>
  <si>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</si>
  <si>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</si>
  <si>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</si>
  <si>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</si>
  <si>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</si>
  <si>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</si>
  <si>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</si>
  <si>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</si>
  <si>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</si>
  <si>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</si>
  <si>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</si>
  <si>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</si>
  <si>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</si>
  <si>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</si>
  <si>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</si>
  <si>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</si>
  <si>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</si>
  <si>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</si>
  <si>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</si>
  <si>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</si>
  <si>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</si>
  <si>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</si>
  <si>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</si>
  <si>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</si>
  <si>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</si>
  <si>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</si>
  <si>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</si>
  <si>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</si>
  <si>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</si>
  <si>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</si>
  <si>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</si>
  <si>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</si>
  <si>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</si>
  <si>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</si>
  <si>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</si>
  <si>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</si>
  <si>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</si>
  <si>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</si>
  <si>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</si>
  <si>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</si>
  <si>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</si>
  <si>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</si>
  <si>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</si>
  <si>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</si>
  <si>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</si>
  <si>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</si>
  <si>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</si>
  <si>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</si>
  <si>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</si>
  <si>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</si>
  <si>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</si>
  <si>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</si>
  <si>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</si>
  <si>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</si>
  <si>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</si>
  <si>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</si>
  <si>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</si>
  <si>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</si>
  <si>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</si>
  <si>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</si>
  <si>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</si>
  <si>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</si>
  <si>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</si>
  <si>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</si>
  <si>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</si>
  <si>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</si>
  <si>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</si>
  <si>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</si>
  <si>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</si>
  <si>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</si>
  <si>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</si>
  <si>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</si>
  <si>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</si>
  <si>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</si>
  <si>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</si>
  <si>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</si>
  <si>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</si>
  <si>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</si>
  <si>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</si>
  <si>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</si>
  <si>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</si>
  <si>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</si>
  <si>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</si>
  <si>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</si>
  <si>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</si>
  <si>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</si>
  <si>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</si>
  <si>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</si>
  <si>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</si>
  <si>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</si>
  <si>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</si>
  <si>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</si>
  <si>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</si>
  <si>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</si>
  <si>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</si>
  <si>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</si>
  <si>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</si>
  <si>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</si>
  <si>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</si>
  <si>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</si>
  <si>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</si>
  <si>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</si>
  <si>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</si>
  <si>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</si>
  <si>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</si>
  <si>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</si>
  <si>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</si>
  <si>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</si>
  <si>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</si>
  <si>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</si>
  <si>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</si>
  <si>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</si>
  <si>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</si>
  <si>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</si>
  <si>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</si>
  <si>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</si>
  <si>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</si>
  <si>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</si>
  <si>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</si>
  <si>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</si>
  <si>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</si>
  <si>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</si>
  <si>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</si>
  <si>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</si>
  <si>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</si>
  <si>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</si>
  <si>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</si>
  <si>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</si>
  <si>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</si>
  <si>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</si>
  <si>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</si>
  <si>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</si>
  <si>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</si>
  <si>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</si>
  <si>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</si>
  <si>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</si>
  <si>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</si>
  <si>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</si>
  <si>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</si>
  <si>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</si>
  <si>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</si>
  <si>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</si>
  <si>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</si>
  <si>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</si>
  <si>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</si>
  <si>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</si>
  <si>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</si>
  <si>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</si>
  <si>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</si>
  <si>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</si>
  <si>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</si>
  <si>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</si>
  <si>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</si>
  <si>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</si>
  <si>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</si>
  <si>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</si>
  <si>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</si>
  <si>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</si>
  <si>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</si>
  <si>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</si>
  <si>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</si>
  <si>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</si>
  <si>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</si>
  <si>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</si>
  <si>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</si>
  <si>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</si>
  <si>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</si>
  <si>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</si>
  <si>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</si>
  <si>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</si>
  <si>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</si>
  <si>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</si>
  <si>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</si>
  <si>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</si>
  <si>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</si>
  <si>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</si>
  <si>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</si>
  <si>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</si>
  <si>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</si>
  <si>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</si>
  <si>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</si>
  <si>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</si>
  <si>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</si>
  <si>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</si>
  <si>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</si>
  <si>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</si>
  <si>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</si>
  <si>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</si>
  <si>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</si>
  <si>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</si>
  <si>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</si>
  <si>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</si>
  <si>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</si>
  <si>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</si>
  <si>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</si>
  <si>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</si>
  <si>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</si>
  <si>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</si>
  <si>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</si>
  <si>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</si>
  <si>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</si>
  <si>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</si>
  <si>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</si>
  <si>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</si>
  <si>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</si>
  <si>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</si>
  <si>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PCM-20251104-00001376</t>
  </si>
  <si>
    <t>EM Team on the way ETA: 60 Mins</t>
  </si>
  <si>
    <t>PCM-20251104-00001444</t>
  </si>
  <si>
    <t>EM Team on the way ETA: 30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</si>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</sst>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0" borderId="8" xfId="0" applyFont="1" applyBorder="1"/>
    <xf numFmtId="0" fontId="22" fillId="9" borderId="10" xfId="0"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4" totalsRowShown="0" headerRowDxfId="31" dataDxfId="30" headerRowBorderDxfId="28" tableBorderDxfId="29">
  <autoFilter ref="A1:L3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302.67441249999683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5.7386689819395542E-2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45965.622838078707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45965.622838078707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45965.622838078707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45965.622838078707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45965.622838078707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45965.622838078707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45965.622838078707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45965.622838078707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45965.622838078707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45965.622838078707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45965.622838078707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45965.622838078707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45965.622838078707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45965.622838078707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45965.622838078707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45965.622838078707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45965.622838078707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45965.622838078707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45965.622838078707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45965.622838078707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45965.622838078707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45965.622838078707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45965.622838078707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45965.622838078707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45965.622838078707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45965.622838078707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45965.622838078707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45965.622838078707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45965.622838078707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45965.622838078707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45965.622838078707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45965.622838078707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45965.622838078707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45965.622838078707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45965.622838078707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45965.622838078707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45965.622838078707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45965.622838078707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45965.622838078707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45965.622838078707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45965.622838078707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45965.622838078707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45965.622838078707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45965.622838078707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45965.622838078707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45965.622838078707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45965.622838078707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45965.622838078707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45965.622838078707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45965.622838078707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45965.622838078707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45965.622838078707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45965.622838078707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45965.622838078707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45965.622838078707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45965.622838078707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45965.622838078707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45965.622838078707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45965.622838078707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45965.622838078707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45965.622838078707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45965.622838078707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45965.622838078707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45965.622838078707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45965.622838078707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45965.622838078707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45965.622838078707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45965.622838078707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45965.622838078707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45965.622838078707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45965.622838078707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45965.622838078707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45965.622838078707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45965.622838078707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45965.622838078707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45965.622838078707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45965.622838078707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45965.622838078707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45965.622838078707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45965.622838078707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45965.622838078707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45965.622838078707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45965.622838078707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45965.622838078707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45965.622838078707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45965.622838078707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45965.622838078707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45965.622838078707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45965.622838078707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45965.622838078707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45965.622838078707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45965.622838078707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45965.622838078707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45965.622838078707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45965.622838078707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45965.622838078707</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45965.622838078707</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140.6230004629615</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6.8807547453761799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s="176" customFormat="1" ht="31.5" customHeight="1">
      <c r="A5" s="178" t="s">
        <v>39109</v>
      </c>
      <c r="B5" s="62" t="str">
        <f>IFERROR(VLOOKUP(D5,DB!A:K,11,0),"")</f>
        <v>R2</v>
      </c>
      <c r="C5" s="62">
        <v>2</v>
      </c>
      <c r="D5" s="62" t="s">
        <v>8987</v>
      </c>
      <c r="E5" s="86" t="s">
        <v>39021</v>
      </c>
      <c r="F5" s="75">
        <v>45965.587280092594</v>
      </c>
      <c r="G5" s="76">
        <f ca="1">IFERROR(NOW()-F5,"-")</f>
        <v>3.5557986113417428E-2</v>
      </c>
      <c r="H5" s="75">
        <v>45965.574270833335</v>
      </c>
      <c r="I5" s="62" t="str">
        <f>IFERROR(VLOOKUP(D5,DB!A:F,6,0),"")</f>
        <v>SCECO</v>
      </c>
      <c r="J5" s="62" t="str">
        <f>IFERROR(VLOOKUP(D5,DB!A:G,7,0),"")</f>
        <v>Dead</v>
      </c>
      <c r="K5" s="87" t="s">
        <v>39110</v>
      </c>
      <c r="L5" s="62" t="str">
        <f>IFERROR(VLOOKUP(D5,DB!A:I,9,0),"")</f>
        <v>Latis</v>
      </c>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62"/>
      <c r="BD5" s="62"/>
      <c r="BE5" s="62"/>
      <c r="BF5" s="62"/>
      <c r="BG5" s="62"/>
      <c r="BH5" s="62"/>
      <c r="BI5" s="62"/>
      <c r="BJ5" s="62"/>
      <c r="BK5" s="62"/>
      <c r="BL5" s="62"/>
      <c r="BM5" s="62"/>
      <c r="BN5" s="62"/>
      <c r="BO5" s="62"/>
      <c r="BP5" s="62"/>
      <c r="BQ5" s="62"/>
      <c r="BR5" s="62"/>
      <c r="BS5" s="62"/>
      <c r="BT5" s="62"/>
      <c r="BU5" s="62"/>
      <c r="BV5" s="62"/>
      <c r="BW5" s="62"/>
      <c r="BX5" s="62"/>
      <c r="BY5" s="62"/>
      <c r="BZ5" s="62"/>
      <c r="CA5" s="62"/>
      <c r="CB5" s="62"/>
      <c r="CC5" s="62"/>
      <c r="CD5" s="62"/>
      <c r="CE5" s="62"/>
      <c r="CF5" s="62"/>
      <c r="CG5" s="62"/>
      <c r="CH5" s="62"/>
      <c r="CI5" s="62"/>
      <c r="CJ5" s="177"/>
    </row>
    <row r="6" spans="1:88" ht="31.5" customHeight="1">
      <c r="A6" s="112"/>
      <c r="B6" s="18" t="str">
        <f>IFERROR(VLOOKUP(D6,DB!A:K,11,0),"")</f>
        <v/>
      </c>
      <c r="C6" s="18"/>
      <c r="D6" s="18"/>
      <c r="E6" s="113"/>
      <c r="F6" s="114"/>
      <c r="G6" s="115">
        <f ca="1">IFERROR(NOW()-F6,"-")</f>
        <v>45965.622838078707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45965.622838078707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45965.622838078707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45965.622838078707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45965.622838078707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45965.622838078707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45965.622838078707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45965.622838078707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45965.622838078707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45965.622838078707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45965.622838078707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45965.622838078707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45965.622838078707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45965.622838078707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45965.622838078707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45965.622838078707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45965.622838078707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45965.622838078707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45965.622838078707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45965.622838078707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45965.622838078707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45965.622838078707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45965.622838078707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45965.622838078707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45965.622838078707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45965.622838078707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45965.622838078707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45965.622838078707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45965.622838078707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45965.622838078707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45965.622838078707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45965.622838078707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45965.622838078707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45965.622838078707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45965.622838078707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45965.622838078707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45965.622838078707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45965.622838078707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45965.622838078707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45965.622838078707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45965.622838078707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45965.622838078707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45965.622838078707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45965.622838078707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45965.622838078707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45965.622838078707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45965.622838078707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45965.622838078707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45965.622838078707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45965.622838078707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45965.622838078707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45965.622838078707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45965.622838078707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45965.622838078707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45965.622838078707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45965.622838078707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45965.622838078707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45965.622838078707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45965.622838078707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45965.622838078707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45965.622838078707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45965.622838078707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45965.622838078707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45965.622838078707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45965.622838078707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45965.622838078707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45965.622838078707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45965.622838078707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45965.622838078707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45965.622838078707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45965.622838078707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45965.622838078707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45965.622838078707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45965.622838078707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45965.622838078707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45965.622838078707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45965.622838078707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45965.622838078707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45965.622838078707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45965.622838078707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45965.622838078707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45965.622838078707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45965.622838078707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45965.622838078707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45965.622838078707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45965.622838078707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45965.622838078707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45965.622838078707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45965.622838078707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45965.622838078707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45965.622838078707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45965.622838078707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45965.622838078707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45965.622838078707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45965.622838078707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45965.622838078707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45965.622838078707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45965.622838078707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45965.622838078707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45965.622838078707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45965.622838078707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45965.622838078707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45965.622838078707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45965.622838078707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45965.622838078707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45965.622838078707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45965.622838078707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45965.622838078707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45965.622838078707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45965.622838078707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45965.622838078707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45965.622838078707</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45965.622838425923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45965.622838425923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45965.622838425923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45965.622838425923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45965.622838425923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45965.622838425923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45965.622838425923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45965.622838425923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45965.622838425923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45965.622838425923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45965.622838425923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45965.622838425923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45965.622838425923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45965.622838425923</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45965.622838425923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45965.622838425923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45965.622838425923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45965.622838425923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45965.622838425923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45965.622838425923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45965.622838425923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45965.622838425923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45965.622838425923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45965.622838425923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45965.622838425923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45965.622838425923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45965.622838425923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45965.622838425923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45965.622838425923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45965.622838425923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45965.622838425923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45965.622838425923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45965.622838425923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45965.622838425923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45965.622838425923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45965.622838425923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45965.622838425923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45965.622838425923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45965.622838425923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45965.622838425923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45965.622838425923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45965.622838425923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45965.622838425923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45965.622838425923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45965.622838425923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45965.622838425923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45965.622838425923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45965.622838425923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45965.622838425923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45965.622838425923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45965.622838425923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45965.622838425923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45965.622838425923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45965.622838425923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45965.622838425923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45965.622838425923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45965.622838425923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45965.622838425923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45965.622838425923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45965.622838425923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45965.622838425923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45965.622838425923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45965.622838425923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45965.622838425923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45965.622838425923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45965.622838425923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45965.622838425923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45965.622838425923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45965.622838425923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45965.622838425923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45965.622838425923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45965.622838425923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45965.622838425923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45965.622838425923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45965.622838425923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45965.622838425923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45965.622838425923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45965.622838425923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45965.622838425923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45965.622838425923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45965.622838425923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45965.622838425923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45965.622838425923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45965.622838425923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45965.622838425923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45965.622838425923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45965.622838425923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45965.622838425923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45965.622838425923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45965.622838425923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45965.622838425923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45965.622838425923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45965.622838425923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45965.622838425923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45965.622838425923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45965.622838425923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45965.622838425923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45965.622838425923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45965.622838425923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45965.622838425923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45965.622838425923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45965.622838425923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45965.622838425923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45965.622838425923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45965.622838425923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45965.622838425923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45965.622838425923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45965.622838425923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45965.622838425923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45965.622838425923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45965.622838425923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45965.622838425923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45965.622838425923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45965.622838425923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45965.622838425923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45965.622838425923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45965.622838425923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45965.622838425923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45965.622838425923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45965.622838425923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45965.622838425923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45965.622838425923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45965.622838425923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45965.622838425923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45965.622838425923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45965.622838425923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45965.622838425923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45965.622838425923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45965.622838425923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45965.622838425923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45965.622838425923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45965.622838425923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45965.622838425923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45965.622838425923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45965.622838425923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45965.622838425923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45965.622838425923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45965.622838425923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45965.622838425923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45965.622838425923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45965.622838425923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45965.622838425923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45965.622838425923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45965.622838425923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45965.622838425923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45965.622838425923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45965.622838425923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45965.622838425923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45965.622838425923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45965.622838425923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45965.622838425923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45965.622838425923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45965.622838425923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45965.622838425923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45965.622838425923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45965.622838425923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45965.622838425923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45965.622838425923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45965.622838425923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45965.622838425923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45965.622838425923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45965.622838425923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45965.622838425923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45965.622838425923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45965.622838425923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45965.622838425923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45965.622838425923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45965.622838425923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45965.622838425923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45965.622838425923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45965.622838425923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45965.622838425923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45965.622838425923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45965.622838425923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45965.622838425923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45965.622838425923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45965.622838425923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45965.622838425923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45965.622838425923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45965.622838425923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45965.622838425923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45965.622838425923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45965.622838425923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45965.622838425923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45965.622838425923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45965.622838425923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45965.622838425923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45965.622838425923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45965.622838425923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45965.622838425923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45965.622838425923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45965.622838425923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45965.622838425923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45965.622838425923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45965.622838425923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45965.622838425923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45965.622838425923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45965.622838425923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45965.622838425923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45965.622838425923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45965.622838425923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45965.622838425923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45965.622838425923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45965.622838425923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45965.622838425923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45965.622838425923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45965.622838425923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45965.622838425923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45965.622838425923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45965.622838425923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45965.622838425923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45965.622838425923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45965.622838425923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45965.622838425923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45965.622838425923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45965.622838425923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45965.622838425923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45965.622838425923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45965.622838425923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45965.622838425923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45965.622838425923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45965.622838425923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45965.622838425923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45965.622838425923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45965.622838425923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45965.622838425923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45965.622838425923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45965.622838425923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45965.622838425923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45965.622838425923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45965.622838425923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45965.622838425923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45965.622838425923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45965.622838425923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45965.622838425923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45965.622838425923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45965.622838425923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45965.622838425923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45965.622838425923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45965.622838425923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45965.622838425923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45965.622838425923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45965.622838425923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45965.622838425923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45965.622838425923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45965.622838425923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45965.622838425923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45965.622838425923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45965.622838425923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45965.622838425923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45965.622838425923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45965.622838425923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45965.622838425923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45965.622838425923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45965.622838425923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45965.622838425923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45965.622838425923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45965.622838425923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45965.622838425923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45965.622838425923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45965.622838425923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45965.622838425923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45965.622838425923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45965.622838425923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45965.622838425923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45965.622838425923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45965.622838425923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45965.622838425923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45965.622838425923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45965.622838425923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45965.622838425923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45965.622838425923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45965.622838425923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45965.622838425923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45965.622838425923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45965.622838425923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45965.622838425923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45965.622838425923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45965.622838425923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45965.622838425923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45965.622838425923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45965.622838425923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45965.622838425923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45965.622838425923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45965.622838425923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45965.622838425923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45965.622838425923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45965.622838425923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45965.622838425923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45965.622838425923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45965.622838425923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45965.622838425923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45965.622838425923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45965.622838425923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45965.622838425923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45965.622838425923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45965.622838425923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45965.622838425923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45965.622838425923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45965.622838425923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45965.622838425923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45965.622838425923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45965.622838425923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45965.622838425923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45965.622838425923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45965.622838425923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45965.622838425923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45965.622838425923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45965.622838425923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45965.622838425923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45965.622838425923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45965.622838425923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45965.622838425923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45965.622838425923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45965.622838425923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45965.622838425923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45965.622838425923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45965.622838425923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45965.622838425923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45965.622838425923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45965.622838425923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45965.622838425923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45965.622838425923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45965.622838425923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45965.622838425923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45965.622838425923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45965.622838425923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45965.622838425923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45965.622838425923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45965.622838425923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45965.622838425923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45965.622838425923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45965.622838425923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45965.622838425923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45965.622838425923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45965.622838425923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45965.622838425923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45965.622838425923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45965.622838425923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45965.622838425923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45965.622838425923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45965.622838425923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45965.622838425923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45965.622838425923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45965.622838425923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45965.622838425923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45965.622838425923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45965.622838425923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45965.622838425923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45965.622838425923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45965.622838425923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45965.622838425923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45965.622838425923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45965.622838425923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45965.622838425923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45965.622838425923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45965.622838425923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45965.622838425923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45965.622838425923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45965.622838425923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45965.622838425923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45965.622838425923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45965.622838425923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45965.622838425923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45965.622838425923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45965.622838425923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45965.622838425923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45965.622838425923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45965.622838425923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45965.622838425923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45965.622838425923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45965.622838425923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45965.622838425923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45965.622838425923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45965.622838425923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45965.622838425923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45965.622838425923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45965.622838425923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45965.622838425923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45965.622838425923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45965.622838425923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45965.622838425923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45965.622838425923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45965.622838425923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45965.622838425923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45965.622838425923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45965.622838425923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45965.622838425923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45965.622838425923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45965.622838425923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45965.622838425923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45965.622838425923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45965.622838425923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45965.622838425923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45965.622838425923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45965.622838425923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45965.622838425923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45965.622838425923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45965.622838425923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45965.622838425923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45965.622838425923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45965.622838425923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45965.622838425923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45965.622838425923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45965.622838425923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45965.622838425923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45965.622838425923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45965.622838425923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45965.622838425923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45965.622838425923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45965.622838425923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45965.622838425923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45965.622838425923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45965.622838425923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45965.622838425923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45965.622838425923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45965.622838425923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45965.622838425923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45965.622838425923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45965.622838425923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45965.622838425923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45965.622838425923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45965.622838425923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45965.622838425923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45965.622838425923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45965.622838425923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45965.622838425923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45965.622838425923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45965.622838425923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45965.622838425923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45965.622838425923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45965.622838425923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45965.622838425923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45965.622838425923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45965.622838425923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45965.622838425923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45965.622838425923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45965.622838425923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45965.622838425923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45965.622838425923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45965.622838425923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45965.622838425923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45965.622838425923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45965.622838425923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45965.622838425923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45965.622838425923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45965.622838425923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45965.622838425923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45965.622838425923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45965.622838425923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45965.622838425923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45965.622838425923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45965.622838425923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45965.622838425923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45965.622838425923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45965.622838425923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45965.622838425923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45965.622838425923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45965.622838425923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45965.622838425923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45965.622838425923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45965.622838425923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45965.622838425923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45965.622838425923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45965.622838425923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45965.622838425923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45965.622838425923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45965.622838425923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45965.622838425923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45965.622838425923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45965.622838425923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45965.622838425923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45965.622838425923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45965.622838425923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45965.622838425923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45965.622838425923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45965.622838425923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45965.622838425923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45965.622838425923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45965.622838425923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45965.622838425923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45965.622838425923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45965.622838425923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45965.622838425923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45965.622838425923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45965.622838425923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45965.622838425923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45965.622838425923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45965.622838425923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45965.622838425923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45965.622838425923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45965.622838425923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45965.622838425923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45965.622838425923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45965.622838425923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45965.622838425923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45965.622838425923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45965.622838425923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45965.622838425923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45965.622838425923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45965.622838425923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45965.622838425923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45965.622838425923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45965.622838425923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45965.622838425923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45965.622838425923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45965.622838425923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45965.622838425923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45965.622838425923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45965.622838425923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45965.622838425923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45965.622838425923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45965.622838425923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45965.622838425923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45965.622838425923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45965.622838425923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45965.622838425923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45965.622838425923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45965.622838425923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45965.622838425923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45965.622838425923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45965.622838425923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45965.622838425923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45965.622838425923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45965.622838425923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45965.622838425923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45965.622838425923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45965.622838425923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45965.622838425923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45965.622838425923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45965.622838425923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45965.622838425923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45965.622838425923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45965.622838425923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45965.622838425923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45965.622838425923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45965.622838425923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45965.622838425923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45965.622838425923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45965.622838425923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45965.622838425923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45965.622838425923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45965.622838425923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45965.622838425923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45965.622838425923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45965.622838425923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45965.622838425923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45965.622838425923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45965.622838425923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45965.622838425923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45965.622838425923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45965.622838425923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45965.622838425923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45965.622838425923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45965.622838425923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45965.622838425923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45965.622838425923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45965.622838425923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45965.622838425923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45965.622838425923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45965.622838425923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45965.622838425923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45965.622838425923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45965.622838425923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45965.622838425923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45965.622838425923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45965.622838425923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45965.622838425923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45965.622838425923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45965.622838425923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45965.622838425923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45965.622838425923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45965.622838425923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45965.622838425923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45965.622838425923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45965.622838425923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45965.622838425923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45965.622838425923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45965.622838425923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45965.622838425923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45965.622838425923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45965.622838425923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45965.622838425923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45965.622838425923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45965.622838425923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45965.622838425923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45965.622838425923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45965.622838425923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45965.622838425923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45965.622838425923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45965.622838425923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45965.622838425923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45965.622838425923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45965.622838425923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45965.622838425923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45965.622838425923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45965.622838425923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45965.622838425923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45965.622838425923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45965.622838425923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45965.622838425923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45965.622838425923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45965.622838425923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45965.622838425923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45965.622838425923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45965.622838425923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45965.622838425923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45965.622838425923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45965.622838425923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45965.622838425923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45965.622838425923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45965.622838425923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45965.622838425923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45965.622838425923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45965.622838425923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45965.622838425923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45965.622838425923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45965.622838425923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45965.622838425923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45965.622838425923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45965.622838425923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45965.622838425923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45965.622838425923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45965.622838425923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45965.622838425923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45965.622838425923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45965.622838425923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45965.622838425923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45965.622838425923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45965.622838425923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45965.622838425923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45965.622838425923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45965.622838425923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45965.622838425923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45965.622838425923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45965.622838425923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45965.622838425923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45965.622838425923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45965.622838425923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45965.622838425923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45965.622838425923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45965.622838425923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45965.622838425923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45965.622838425923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45965.622838425923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45965.622838425923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45965.622838425923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45965.622838425923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45965.622838425923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45965.622838425923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45965.622838425923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45965.622838425923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45965.622838425923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45965.622838425923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45965.622838425923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45965.622838425923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45965.622838425923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45965.622838425923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45965.622838425923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45965.622838425923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45965.622838425923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45965.622838425923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45965.622838425923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45965.622838425923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45965.622838425923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45965.622838425923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45965.622838425923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45965.622838425923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45965.622838425923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45965.622838425923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45965.622838425923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45965.622838425923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45965.622838425923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45965.622838425923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45965.622838425923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45965.622838425923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45965.622838425923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45965.622838425923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45965.622838425923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45965.622838425923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45965.622838425923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45965.622838425923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45965.622838425923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45965.622838425923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45965.622838425923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45965.622838425923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45965.622838425923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45965.622838425923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45965.622838425923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45965.622838425923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45965.622838425923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45965.622838425923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45965.622838425923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45965.622838425923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45965.622838425923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45965.622838425923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45965.622838425923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45965.622838425923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45965.622838425923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45965.622838425923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45965.622838425923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45965.622838425923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45965.622838425923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45965.622838425923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45965.622838425923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45965.622838425923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45965.622838425923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45965.622838425923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45965.622838425923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45965.622838425923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45965.622838425923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45965.622838425923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45965.622838425923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45965.622838425923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45965.622838425923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45965.622838425923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45965.622838425923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45965.622838425923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45965.622838425923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45965.622838425923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45965.622838425923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45965.622838425923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45965.622838425923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45965.622838425923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45965.622838425923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45965.622838425923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45965.622838425923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45965.622838425923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45965.622838425923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45965.622838425923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45965.622838425923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45965.622838425923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45965.622838425923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45965.622838425923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45965.622838425923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45965.622838425923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45965.622838425923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45965.622838425923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45965.622838425923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45965.622838425923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45965.622838425923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45965.622838425923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45965.622838425923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45965.622838425923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45965.622838425923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45965.622838425923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45965.622838425923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45965.622838425923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45965.622838425923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45965.622838425923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45965.622838425923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45965.622838425923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45965.622838425923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45965.622838425923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45965.622838425923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45965.622838425923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45965.622838425923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45965.622838425923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45965.622838425923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45965.622838425923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45965.622838425923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45965.622838425923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45965.622838425923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45965.622838425923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45965.622838425923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45965.622838425923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45965.622838425923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45965.622838425923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45965.622838425923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45965.622838425923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45965.622838425923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45965.622838425923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45965.622838425923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45965.622838425923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45965.622838425923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45965.622838425923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45965.622838425923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45965.622838425923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45965.622838425923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45965.622838425923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45965.622838425923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45965.622838425923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45965.622838425923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45965.622838425923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45965.622838425923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45965.622838425923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45965.622838425923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45965.622838425923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45965.622838425923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45965.622838425923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45965.622838425923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45965.622838425923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45965.622838425923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45965.622838425923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45965.622838425923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45965.622838425923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45965.622838425923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45965.622838425923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45965.622838425923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45965.622838425923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45965.622838425923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45965.622838425923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45965.622838425923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45965.622838425923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45965.622838425923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45965.622838425923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45965.622838425923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45965.622838425923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45965.622838425923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45965.622838425923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45965.622838425923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45965.622838425923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45965.622838425923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45965.622838425923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45965.622838425923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45965.622838425923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45965.622838425923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45965.622838425923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45965.622838425923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45965.622838425923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45965.622838425923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45965.622838425923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45965.622838425923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45965.622838425923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45965.622838425923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45965.622838425923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45965.622838425923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45965.622838425923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45965.622838425923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45965.622838425923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45965.622838425923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45965.622838425923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45965.622838425923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45965.622838425923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45965.622838425923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45965.622838425923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45965.622838425923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45965.622838425923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45965.622838425923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45965.622838425923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45965.622838425923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45965.622838425923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45965.622838425923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45965.622838425923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45965.622838425923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45965.622838425923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45965.622838425923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45965.622838425923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45965.622838425923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45965.622838425923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45965.622838425923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45965.622838425923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45965.622838425923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45965.622838425923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45965.622838425923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45965.622838425923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45965.622838425923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45965.622838425923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45965.622838425923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45965.622838425923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45965.622838425923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45965.622838425923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45965.622838425923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45965.622838425923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45965.622838425923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45965.622838425923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45965.622838425923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45965.622838425923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45965.622838425923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45965.622838425923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45965.622838425923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45965.622838425923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45965.622838425923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45965.622838425923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45965.622838425923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45965.622838425923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45965.622838425923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45965.622838425923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45965.622838425923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45965.622838425923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45965.622838425923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45965.622838425923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45965.622838425923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45965.622838425923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45965.622838425923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45965.622838425923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45965.622838425923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45965.622838425923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45965.622838425923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45965.622838425923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45965.622838425923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45965.622838425923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45965.622838425923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45965.622838425923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45965.622838425923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45965.622838425923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45965.622838425923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45965.622838425923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45965.622838425923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45965.622838425923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45965.622838425923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45965.622838425923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45965.622838425923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45965.622838425923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45965.622838425923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45965.622838425923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45965.622838425923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45965.622838425923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45965.622838425923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45965.622838425923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45965.622838425923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45965.622838425923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45965.622838425923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45965.622838425923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45965.622838425923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45965.622838425923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45965.622838425923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45965.622838425923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45965.622838425923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45965.622838425923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45965.622838425923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45965.622838425923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45965.622838425923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45965.622838425923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45965.622838425923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45965.622838425923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45965.622838425923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45965.622838425923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45965.622838425923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45965.622838425923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45965.622838425923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45965.622838425923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45965.622838425923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45965.622838425923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45965.622838425923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45965.622838425923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45965.622838425923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45965.622838425923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45965.622838425923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45965.622838425923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45965.622838425923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45965.622838425923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45965.622838425923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45965.622838425923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45965.622838425923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45965.622838425923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45965.622838425923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45965.622838425923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45965.622838425923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45965.622838425923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45965.622838425923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45965.622838425923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45965.622838425923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45965.622838425923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45965.622838425923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45965.622838425923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45965.622838425923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45965.622838425923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45965.622838425923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45965.622838425923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45965.622838425923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45965.622838425923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45965.622838425923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45965.622838425923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45965.622838425923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45965.622838425923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45965.622838425923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45965.622838425923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45965.622838425923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45965.622838425923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45965.622838425923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45965.622838425923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45965.622838425923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45965.622838425923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45965.622838425923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45965.622838425923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45965.622838425923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45965.622838425923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45965.622838425923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45965.622838425923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45965.622838425923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45965.622838425923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45965.622838425923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45965.622838425923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45965.622838425923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45965.622838425923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45965.622838425923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45965.622838425923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45965.622838425923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45965.622838425923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45965.622838425923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45965.622838425923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45965.622838425923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45965.622838425923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45965.622838425923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45965.622838425923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45965.622838425923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45965.622838425923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45965.622838425923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45965.622838425923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45965.622838425923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45965.622838425923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45965.622838425923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45965.622838425923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45965.622838425923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45965.622838425923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45965.622838425923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45965.622838425923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45965.622838425923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45965.622838425923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45965.622838425923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45965.622838425923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45965.622838425923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45965.622838425923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45965.622838425923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45965.622838425923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45965.622838425923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45965.622838425923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45965.622838425923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45965.622838425923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45965.622838425923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45965.622838425923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45965.622838425923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45965.622838425923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45965.622838425923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45965.622838425923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45965.622838425923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45965.622838425923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45965.622838425923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45965.622838425923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45965.622838425923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45965.622838425923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45965.622838425923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45965.622838425923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45965.622838425923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45965.622838425923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45965.622838425923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45965.622838425923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45965.622838425923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45965.622838425923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45965.622838425923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45965.622838425923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45965.622838425923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45965.622838425923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45965.622838425923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45965.622838425923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45965.622838425923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45965.622838425923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45965.622838425923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45965.622838425923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45965.622838425923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45965.622838425923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45965.622838425923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45965.622838425923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45965.622838425923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45965.622838425923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45965.622838425923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45965.622838425923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45965.622838425923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45965.622838425923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45965.622838425923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45965.622838425923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45965.622838425923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45965.622838425923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45965.622838425923</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262.14212083332677</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93" t="s">
        <v>36669</v>
      </c>
      <c r="E3" s="97" t="s">
        <v>39024</v>
      </c>
      <c r="F3" s="98">
        <v>45965.579502314817</v>
      </c>
      <c r="G3" s="123">
        <f ca="1">IFERROR(NOW()-F3,"")</f>
        <v>4.3336111106327735E-2</v>
      </c>
      <c r="H3" s="122">
        <v>45965.570787037039</v>
      </c>
      <c r="I3" s="118" t="str">
        <f>IFERROR(VLOOKUP(D3,DB!A:F,6,0),"")</f>
        <v>SCECO</v>
      </c>
      <c r="J3" s="118" t="str">
        <f>IFERROR(VLOOKUP(D3,DB!A:G,7,0),"")</f>
        <v>Good</v>
      </c>
      <c r="K3" s="124" t="s">
        <v>39115</v>
      </c>
      <c r="L3" s="120" t="str">
        <f>IFERROR(VLOOKUP(D3,DB!A:I,9,0),"")</f>
        <v>Latis</v>
      </c>
    </row>
    <row r="4" spans="1:16" ht="15" customHeight="1">
      <c r="A4" s="118"/>
      <c r="B4" s="118" t="str">
        <f>IFERROR(VLOOKUP(D4,DB!A:K,11,0),"")</f>
        <v/>
      </c>
      <c r="C4" s="119"/>
      <c r="D4" s="120"/>
      <c r="E4" s="97"/>
      <c r="F4" s="122"/>
      <c r="G4" s="123">
        <f ca="1">IFERROR(NOW()-F4,"")</f>
        <v>45965.622838425923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45965.622838425923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45965.622838425923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45965.622838425923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45965.622838425923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45965.622838425923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45965.622838425923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45965.622838425923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45965.622838425923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45965.622838425923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45965.622838425923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45965.622838425923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45965.622838425923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45965.622838425923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45965.622838425923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45965.622838425923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45965.622838425923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45965.622838425923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45965.622838425923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45965.622838425923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45965.622838425923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45965.622838425923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45965.622838425923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45965.622838425923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45965.622838425923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45965.622838425923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45965.622838425923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45965.622838425923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45965.622838425923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45965.622838425923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45965.622838425923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45965.622838425923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45965.622838425923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45965.622838425923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45965.622838425923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45965.622838425923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45965.622838425923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45965.622838425923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45965.622838425923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45965.622838425923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45965.622838425923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45965.622838425923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45965.622838425923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45965.622838425923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45965.622838425923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45965.622838425923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45965.622838425923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45965.622838425923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45965.622838425923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45965.622838425923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45965.622838425923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45965.622838425923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45965.622838425923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45965.622838425923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45965.622838425923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45965.622838425923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45965.622838425923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45965.622838425923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45965.622838425923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45965.622838425923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45965.622838425923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45965.622838425923</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45965.622838425923</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73.79077789351868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39.433961111106328</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16.96172731481056</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38929</v>
      </c>
      <c r="E5" s="151" t="s">
        <v>39021</v>
      </c>
      <c r="F5" s="152">
        <v>45965.573981481481</v>
      </c>
      <c r="G5" s="153">
        <f ca="1">IFERROR(NOW()-F5,"")</f>
        <v>4.8856597226404119E-2</v>
      </c>
      <c r="H5" s="152">
        <v>45965.568425925929</v>
      </c>
      <c r="I5" s="151" t="str">
        <f>IFERROR(VLOOKUP(D5,DB!A:F,6,0),"")</f>
        <v>Generator-SG</v>
      </c>
      <c r="J5" s="151" t="str">
        <f>IFERROR(VLOOKUP(D5,DB!A:G,7,0),"")</f>
        <v>In progress</v>
      </c>
      <c r="K5" s="151" t="s">
        <v>39123</v>
      </c>
      <c r="L5" s="151" t="str">
        <f>IFERROR(VLOOKUP(D5,DB!A:I,9,0),"")</f>
        <v>Latis</v>
      </c>
    </row>
    <row r="6" spans="1:13" ht="15">
      <c r="A6" s="151" t="s">
        <v>39124</v>
      </c>
      <c r="B6" s="151" t="str">
        <f>IFERROR(VLOOKUP(D6,DB!A:K,11,0),"")</f>
        <v>R5</v>
      </c>
      <c r="C6" s="151">
        <v>3</v>
      </c>
      <c r="D6" s="151" t="s">
        <v>38228</v>
      </c>
      <c r="E6" s="151" t="s">
        <v>39021</v>
      </c>
      <c r="F6" s="152">
        <v>45965.59716435185</v>
      </c>
      <c r="G6" s="153">
        <f ca="1">IFERROR(NOW()-F6,"")</f>
        <v>2.5673726857348811E-2</v>
      </c>
      <c r="H6" s="152">
        <v>45965.590219907404</v>
      </c>
      <c r="I6" s="151" t="str">
        <f>IFERROR(VLOOKUP(D6,DB!A:F,6,0),"")</f>
        <v>SCECO</v>
      </c>
      <c r="J6" s="151" t="str">
        <f>IFERROR(VLOOKUP(D6,DB!A:G,7,0),"")</f>
        <v>Haj Removal</v>
      </c>
      <c r="K6" s="151" t="s">
        <v>39125</v>
      </c>
      <c r="L6" s="151" t="str">
        <f>IFERROR(VLOOKUP(D6,DB!A:I,9,0),"")</f>
        <v>Latis</v>
      </c>
    </row>
    <row r="7" spans="1:13" ht="15">
      <c r="A7" s="151"/>
      <c r="B7" s="151" t="str">
        <f>IFERROR(VLOOKUP(D7,DB!A:K,11,0),"")</f>
        <v/>
      </c>
      <c r="C7" s="151"/>
      <c r="D7" s="151"/>
      <c r="E7" s="151"/>
      <c r="F7" s="152"/>
      <c r="G7" s="153">
        <f ca="1">IFERROR(NOW()-F7,"")</f>
        <v>45965.622838078707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45965.622838078707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45965.622838425923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45965.622838425923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45965.622838425923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45965.622838425923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45965.622838425923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45965.622838425923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45965.622838425923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45965.622838425923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45965.622838425923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45965.622838425923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45965.622838425923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45965.622838425923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45965.622838425923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45965.622838425923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45965.622838425923</v>
      </c>
      <c r="H23" s="152"/>
      <c r="I23" s="151" t="str">
        <f>IFERROR(VLOOKUP(D23,DB!A:F,6,0),"")</f>
        <v/>
      </c>
      <c r="J23" s="151" t="str">
        <f>IFERROR(VLOOKUP(D23,DB!A:G,7,0),"")</f>
        <v/>
      </c>
      <c r="K23" s="151"/>
      <c r="L23" s="151" t="str">
        <f>IFERROR(VLOOKUP(D23,DB!A:I,9,0),"")</f>
        <v/>
      </c>
    </row>
    <row r="24" spans="1:12" ht="15">
      <c r="A24" s="157"/>
      <c r="B24" s="157" t="str">
        <f>IFERROR(VLOOKUP(D24,DB!A:K,11,0),"")</f>
        <v/>
      </c>
      <c r="C24" s="157"/>
      <c r="D24" s="157"/>
      <c r="E24" s="157"/>
      <c r="F24" s="158"/>
      <c r="G24" s="159">
        <f ca="1">IFERROR(NOW()-F24,"")</f>
        <v>45965.622838425923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45965.622838425923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45965.622838425923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45965.622838425923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45965.622838425923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45965.622838425923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45965.622838425923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45965.622838425923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45965.622838425923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45965.622838425923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45965.622838425923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45965.622838425923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45965.622838425923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45965.622838425923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45965.622838425923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45965.622838425923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45965.622838425923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45965.622838425923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45965.622838425923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45965.622838425923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45965.622838425923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45965.622838425923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45965.622838425923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45965.622838425923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45965.622838425923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45965.622838425923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45965.622838425923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45965.622838425923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45965.622838425923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45965.622838425923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45965.622838425923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45965.622838425923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45965.622838425923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45965.622838425923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45965.622838425923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45965.622838425923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45965.622838425923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45965.622838425923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45965.622838425923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45965.622838425923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45965.622838425923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45965.622838425923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45965.622838425923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45965.622838425923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45965.622838425923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45965.622838425923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45965.622838425923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45965.622838425923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45965.622838425923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45965.622838425923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45965.622838425923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45965.622838425923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45965.622838425923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45965.622838425923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45965.622838425923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45965.622838425923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45965.622838425923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45965.622838425923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45965.622838425923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45965.622838425923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45965.622838425923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45965.622838425923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45965.622838425923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45965.622838425923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45965.622838425923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45965.622838425923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45965.622838425923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45965.622838425923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45965.622838425923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45965.622838425923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45965.622838425923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45965.622838425923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45965.622838425923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45965.622838425923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45965.622838425923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45965.622838425923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45965.622838425923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45965.622838425923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45965.622838425923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45965.622838425923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45965.622838425923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45965.622838425923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45965.622838425923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45965.622838425923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45965.622838425923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45965.622838425923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45965.622838425923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45965.622838425923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45965.622838425923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45965.622838425923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45965.622838425923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45965.622838425923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45965.622838425923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45965.622838425923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45965.622838425923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45965.622838425923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45965.622838425923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45965.622838425923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45965.622838425923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45965.622838425923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45965.622838425923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45965.622838425923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45965.622838425923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45965.622838425923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45965.622838425923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45965.622838425923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45965.622838425923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45965.622838425923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45965.622838425923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45965.622838425923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45965.622838425923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45965.622838425923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45965.622838425923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45965.622838425923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45965.622838425923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45965.622838425923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45965.622838425923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45965.622838425923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45965.622838425923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45965.622838425923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45965.622838425923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45965.622838425923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45965.622838425923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45965.622838425923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45965.622838425923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45965.622838425923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45965.622838425923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45965.622838425923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45965.622838425923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45965.622838425923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45965.622838425923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45965.622838425923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45965.622838425923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45965.622838425923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45965.622838425923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45965.622838425923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45965.622838425923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45965.622838425923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45965.622838425923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45965.622838425923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45965.622838425923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45965.622838425923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45965.622838425923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45965.622838425923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45965.622838425923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45965.622838425923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45965.622838425923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45965.622838425923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45965.622838425923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45965.622838425923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45965.622838425923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45965.622838425923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45965.622838425923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45965.622838425923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45965.622838425923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45965.622838425923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45965.622838425923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45965.622838425923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45965.622838425923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45965.622838425923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45965.622838425923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45965.622838425923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45965.622838425923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45965.622838425923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45965.622838425923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45965.622838425923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45965.622838425923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45965.622838425923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45965.622838425923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45965.622838425923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45965.622838425923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45965.622838425923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45965.622838425923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45965.622838425923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45965.622838425923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45965.622838425923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45965.622838425923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45965.622838425923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45965.622838425923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45965.622838425923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45965.622838425923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45965.622838425923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45965.622838425923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45965.622838425923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45965.622838425923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45965.622838425923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45965.622838425923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45965.622838425923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45965.622838425923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45965.622838425923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45965.622838425923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45965.622838425923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45965.622838425923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45965.622838425923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45965.622838425923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45965.622838425923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45965.622838425923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45965.622838425923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45965.622838425923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45965.622838425923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45965.622838425923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45965.622838425923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45965.622838425923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45965.622838425923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45965.622838425923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45965.622838425923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45965.622838425923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45965.622838425923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45965.622838425923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45965.622838425923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45965.622838425923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45965.622838425923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45965.622838425923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45965.622838425923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45965.622838425923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45965.622838425923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45965.622838425923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45965.622838425923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45965.622838425923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45965.622838425923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45965.622838425923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45965.622838425923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45965.622838425923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45965.622838425923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45965.622838425923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45965.622838425923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45965.622838425923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45965.622838425923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45965.622838425923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45965.622838425923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45965.622838425923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45965.622838425923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45965.622838425923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45965.622838425923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45965.622838425923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45965.622838425923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45965.622838425923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45965.622838425923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45965.622838425923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45965.622838425923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45965.622838425923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45965.622838425923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45965.622838425923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45965.622838425923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45965.622838425923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45965.622838425923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45965.622838425923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45965.622838425923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45965.622838425923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45965.622838425923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45965.622838425923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45965.622838425923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45965.622838425923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45965.622838425923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45965.622838425923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45965.622838425923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45965.622838425923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45965.622838425923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45965.622838425923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45965.622838425923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45965.622838425923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45965.622838425923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45965.622838425923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45965.622838425923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45965.622838425923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45965.622838425923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45965.622838425923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45965.622838425923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45965.622838425923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45965.622838425923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45965.622838425923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45965.622838425923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45965.622838425923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45965.622838425923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45965.622838425923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45965.622838425923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45965.622838425923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45965.622838425923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45965.622838425923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45965.622838425923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45965.622838425923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45965.622838425923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45965.622838425923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45965.622838425923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45965.622838425923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45965.622838425923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45965.622838425923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45965.622838425923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45965.622838425923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45965.622838425923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45965.622838425923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45965.622838425923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45965.622838425923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45965.622838425923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45965.622838425923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45965.622838425923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45965.622838425923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45965.622838425923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45965.622838425923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45965.622838425923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45965.622838425923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45965.622838425923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45965.622838425923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45965.622838425923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45965.622838425923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45965.622838425923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45965.622838425923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45965.622838425923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45965.622838425923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45965.622838425923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45965.622838425923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45965.622838425923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45965.622838425923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45965.622838425923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45965.622838425923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45965.622838425923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45965.622838425923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45965.622838425923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45965.622838425923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45965.622838425923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45965.622838425923</v>
      </c>
      <c r="H344" s="158"/>
      <c r="I344" s="157" t="str">
        <f>IFERROR(VLOOKUP(D344,DB!A:F,6,0),"")</f>
        <v/>
      </c>
      <c r="J344" s="157" t="str">
        <f>IFERROR(VLOOKUP(D344,DB!A:G,7,0),"")</f>
        <v/>
      </c>
      <c r="K344" s="157"/>
      <c r="L344" s="157" t="str">
        <f>IFERROR(VLOOKUP(D344,DB!A:I,9,0),"")</f>
        <v/>
      </c>
    </row>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4" ht="15"/>
    <row r="455" ht="15"/>
    <row r="457" ht="15"/>
    <row r="458" ht="15"/>
    <row r="459" ht="15"/>
    <row r="460" ht="15"/>
    <row r="462" ht="15"/>
    <row r="463" ht="15"/>
    <row r="470" ht="15"/>
    <row r="471" ht="15"/>
    <row r="472" ht="15"/>
    <row r="473" ht="15"/>
    <row r="474" ht="15"/>
    <row r="475" ht="15"/>
    <row r="478" ht="15"/>
    <row r="479" ht="15"/>
    <row r="480" ht="15"/>
    <row r="481" ht="15"/>
    <row r="482" ht="15"/>
    <row r="483" ht="15"/>
    <row r="484" ht="15"/>
    <row r="485" ht="15"/>
    <row r="486" ht="15"/>
    <row r="487" ht="15"/>
    <row r="488" ht="15"/>
    <row r="489"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5" ht="15"/>
    <row r="546" ht="15"/>
    <row r="583" ht="15"/>
    <row r="584" ht="15"/>
    <row r="585" ht="15"/>
    <row r="586" ht="15"/>
    <row r="587" ht="15"/>
    <row r="588" ht="15"/>
    <row r="589" ht="15"/>
    <row r="590" ht="15"/>
    <row r="591" ht="15"/>
    <row r="592"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882" ht="15"/>
    <row r="883" ht="15"/>
    <row r="884" ht="15"/>
    <row r="885" ht="15"/>
    <row r="886" ht="15"/>
    <row r="887" ht="15"/>
    <row r="893" ht="15"/>
    <row r="894" ht="15"/>
    <row r="895" ht="15"/>
    <row r="896" ht="15"/>
    <row r="897" ht="15"/>
    <row r="898" ht="15"/>
    <row r="899"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50" ht="15"/>
    <row r="951" ht="15"/>
    <row r="957" ht="15"/>
    <row r="958" ht="15"/>
    <row r="960" ht="15"/>
    <row r="961" ht="15"/>
    <row r="962" ht="15"/>
    <row r="963" ht="15"/>
    <row r="964" ht="15"/>
    <row r="965" ht="15"/>
    <row r="966" ht="15"/>
    <row r="968" ht="15"/>
    <row r="969" ht="15"/>
    <row r="970"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2" ht="15"/>
    <row r="1043" ht="15"/>
    <row r="1044" ht="15"/>
    <row r="1045"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105" ht="15"/>
    <row r="1106" ht="15"/>
    <row r="1109" ht="15"/>
    <row r="1110" ht="15"/>
    <row r="1111" ht="15"/>
    <row r="1112" ht="15"/>
    <row r="1113" ht="15"/>
    <row r="1114" ht="15"/>
    <row r="1115" ht="15"/>
    <row r="1116" ht="15"/>
    <row r="1119" ht="15"/>
    <row r="1120" ht="15"/>
    <row r="1121" ht="15"/>
    <row r="1122" ht="15"/>
    <row r="1123" ht="15"/>
    <row r="1124" ht="15"/>
    <row r="1125" ht="15"/>
    <row r="1126" ht="15"/>
    <row r="1127" ht="15"/>
    <row r="1128" ht="15"/>
    <row r="1129" ht="15"/>
    <row r="1130" ht="15"/>
    <row r="1132" ht="15"/>
    <row r="1133" ht="15"/>
    <row r="1134" ht="15"/>
    <row r="1137" ht="15"/>
    <row r="1139" ht="15"/>
    <row r="1141" ht="15"/>
    <row r="1144" ht="15"/>
    <row r="1145" ht="15"/>
    <row r="1146" ht="15"/>
    <row r="1148" ht="15"/>
    <row r="1150" ht="15"/>
    <row r="1151" ht="15"/>
    <row r="1152" ht="15"/>
    <row r="1153" ht="15"/>
    <row r="1154" ht="15"/>
    <row r="1156" ht="15"/>
    <row r="1157" ht="15"/>
    <row r="1158" ht="15"/>
    <row r="1159" ht="15"/>
    <row r="1161" ht="15"/>
    <row r="1163" ht="15"/>
    <row r="1164" ht="15"/>
    <row r="1166" ht="15"/>
    <row r="1167" ht="15"/>
    <row r="1168" ht="15"/>
    <row r="1169" ht="15"/>
    <row r="1171" ht="15"/>
    <row r="1173" ht="15"/>
    <row r="1174" ht="15"/>
    <row r="1175" ht="15"/>
    <row r="1176" ht="15"/>
    <row r="1178" ht="15"/>
    <row r="1179" ht="15"/>
    <row r="1180" ht="15"/>
    <row r="1181" ht="15"/>
    <row r="1182" ht="15"/>
    <row r="1183" ht="15"/>
    <row r="1184" ht="15"/>
    <row r="1187" ht="15"/>
    <row r="1189" ht="15"/>
    <row r="1190" ht="15"/>
    <row r="1191" ht="15"/>
    <row r="1192" ht="15"/>
    <row r="1193" ht="15"/>
    <row r="1194" ht="15"/>
    <row r="1195" ht="15"/>
    <row r="1196" ht="15"/>
    <row r="1199" ht="15"/>
    <row r="1200" ht="15"/>
    <row r="1202" ht="15"/>
    <row r="1204" ht="15"/>
    <row r="1205" ht="15"/>
    <row r="1206" ht="15"/>
    <row r="1207" ht="15"/>
    <row r="1208" ht="15"/>
    <row r="1212" ht="15"/>
    <row r="1213" ht="15"/>
    <row r="1215" ht="15"/>
    <row r="1216" ht="15"/>
    <row r="1219" ht="15"/>
    <row r="1220" ht="15"/>
    <row r="1224" ht="15"/>
    <row r="1231" ht="15"/>
    <row r="1233" ht="15"/>
    <row r="1234" ht="15"/>
    <row r="1235" ht="15"/>
    <row r="1242" ht="15"/>
    <row r="1243" ht="15"/>
    <row r="1244" ht="15"/>
    <row r="1245" ht="15"/>
    <row r="1247" ht="15"/>
    <row r="1249" ht="15"/>
    <row r="1258" ht="15"/>
    <row r="1259" ht="15"/>
    <row r="1260" ht="15"/>
    <row r="1261" ht="15"/>
  </sheetData>
  <dataValidations count="2">
    <dataValidation allowBlank="1" showInputMessage="1" showErrorMessage="1" sqref="E1" xr:uid="{920C6338-E771-4DAE-8C89-92A9093EA4DE}"/>
    <dataValidation type="list" allowBlank="1" showInputMessage="1" showErrorMessage="1" sqref="E2:E3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39126</v>
      </c>
      <c r="B2" s="171" t="str">
        <f>IFERROR(VLOOKUP(D2,DB!A:K,11,0),"")</f>
        <v>R6</v>
      </c>
      <c r="C2" s="168">
        <v>1</v>
      </c>
      <c r="D2" s="171" t="s">
        <v>36448</v>
      </c>
      <c r="E2" s="102" t="s">
        <v>39021</v>
      </c>
      <c r="F2" s="175">
        <v>45965.542002314818</v>
      </c>
      <c r="G2" s="115">
        <f ca="1">IFERROR(NOW()-F2,"-")</f>
        <v>8.0835763888899237E-2</v>
      </c>
      <c r="H2" s="173">
        <v>45965.527743055558</v>
      </c>
      <c r="I2" s="171" t="str">
        <f>IFERROR(VLOOKUP(D2,DB!A:F,6,0),"")</f>
        <v>SCECO</v>
      </c>
      <c r="J2" s="102" t="str">
        <f>IFERROR(VLOOKUP(D2,DB!A:G,7,0),"")</f>
        <v>Dead</v>
      </c>
      <c r="K2" s="169" t="s">
        <v>39127</v>
      </c>
      <c r="L2" s="174" t="str">
        <f>IFERROR(VLOOKUP(D2,DB!A:I,9,0),"")</f>
        <v>Latis</v>
      </c>
    </row>
    <row r="3" spans="1:16383" ht="31.5" customHeight="1">
      <c r="A3" s="170" t="s">
        <v>39128</v>
      </c>
      <c r="B3" s="171" t="str">
        <f>IFERROR(VLOOKUP(D3,DB!A:K,11,0),"")</f>
        <v>R6</v>
      </c>
      <c r="C3" s="168">
        <v>1</v>
      </c>
      <c r="D3" s="171" t="s">
        <v>36386</v>
      </c>
      <c r="E3" s="102" t="s">
        <v>39021</v>
      </c>
      <c r="F3" s="173">
        <v>45965.53974537037</v>
      </c>
      <c r="G3" s="115">
        <f ca="1">IFERROR(NOW()-F3,"-")</f>
        <v>8.3092708337062504E-2</v>
      </c>
      <c r="H3" s="173">
        <v>45965.536921296298</v>
      </c>
      <c r="I3" s="171" t="str">
        <f>IFERROR(VLOOKUP(D3,DB!A:F,6,0),"")</f>
        <v>SCECO</v>
      </c>
      <c r="J3" s="102" t="str">
        <f>IFERROR(VLOOKUP(D3,DB!A:G,7,0),"")</f>
        <v>Dead</v>
      </c>
      <c r="K3" s="169" t="s">
        <v>39129</v>
      </c>
      <c r="L3" s="174" t="str">
        <f>IFERROR(VLOOKUP(D3,DB!A:I,9,0),"")</f>
        <v>Latis</v>
      </c>
    </row>
    <row r="4" spans="1:16383" ht="31.5" customHeight="1">
      <c r="A4" s="170"/>
      <c r="B4" s="171" t="str">
        <f>IFERROR(VLOOKUP(D4,DB!A:K,11,0),"")</f>
        <v/>
      </c>
      <c r="C4" s="168"/>
      <c r="D4" s="171"/>
      <c r="E4" s="102"/>
      <c r="F4" s="173"/>
      <c r="G4" s="115">
        <f ca="1">IFERROR(NOW()-F4,"-")</f>
        <v>45965.622838078707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45965.622838078707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45965.622838078707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45965.622838078707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45965.622838078707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45965.622838078707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45965.622838078707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45965.622838078707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45965.622838078707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45965.622838078707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45965.622838078707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45965.622838078707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45965.622838078707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45965.622838078707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45965.622838078707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45965.622838078707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45965.622838078707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45965.622838078707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45965.622838078707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45965.622838078707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45965.622838078707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45965.622838078707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45965.622838078707</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45965.622838078707</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45965.622838078707</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45965.622838078707</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45965.622838078707</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45965.622838078707</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45965.622838078707</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45965.622838078707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45965.622838078707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45965.622838078707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45965.622838078707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45965.622838078707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45965.622838078707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45965.622838078707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45965.622838078707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45965.622838078707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45965.622838078707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45965.622838078707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45965.622838078707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45965.622838078707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45965.622838078707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45965.622838078707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45965.622838078707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45965.622838078707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45965.622838078707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45965.622838078707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45965.622838078707</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