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233" documentId="120_S{2AC9BD13-BADA-5192-A53E-5A8FF88502F6}" xr6:coauthVersionLast="47" xr6:coauthVersionMax="47" xr10:uidLastSave="{9C6B342B-C6B4-4AF1-9D61-2D69198CE0C5}"/>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5" l="1"/>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L6" i="5"/>
  <c r="L7" i="5"/>
  <c r="L8" i="5"/>
  <c r="L9" i="5"/>
  <c r="J6" i="5"/>
  <c r="J7" i="5"/>
  <c r="J8" i="5"/>
  <c r="J9" i="5"/>
  <c r="I6" i="5"/>
  <c r="I7" i="5"/>
  <c r="I8" i="5"/>
  <c r="I9" i="5"/>
  <c r="G6" i="5"/>
  <c r="G7" i="5"/>
  <c r="G8" i="5"/>
  <c r="G9" i="5"/>
  <c r="B6" i="5"/>
  <c r="B7" i="5"/>
  <c r="B8" i="5"/>
  <c r="B9"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J2" i="9"/>
  <c r="J3" i="9"/>
  <c r="J4" i="9"/>
  <c r="J5" i="9"/>
  <c r="J6"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<sst xmlns="http://schemas.openxmlformats.org/spreadsheetml/2006/main" count="181594" uniqueCount="39212">
  <si>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</si>
  <si>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</si>
  <si>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</si>
  <si>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</si>
  <si>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</si>
  <si>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</si>
  <si>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</si>
  <si>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</si>
  <si>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</si>
  <si>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</si>
  <si>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</si>
  <si>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</si>
  <si>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</si>
  <si>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</si>
  <si>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</si>
  <si>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</si>
  <si>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</si>
  <si>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</si>
  <si>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</si>
  <si>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</si>
  <si>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</si>
  <si>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</si>
  <si>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</si>
  <si>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</si>
  <si>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</si>
  <si>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</si>
  <si>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</si>
  <si>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</si>
  <si>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</si>
  <si>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</si>
  <si>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</si>
  <si>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</si>
  <si>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</si>
  <si>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</si>
  <si>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</si>
  <si>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</si>
  <si>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</si>
  <si>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</si>
  <si>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</si>
  <si>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</si>
  <si>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</si>
  <si>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</si>
  <si>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</si>
  <si>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</si>
  <si>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</si>
  <si>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</si>
  <si>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</si>
  <si>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</si>
  <si>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</si>
  <si>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</si>
  <si>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</si>
  <si>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</si>
  <si>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</si>
  <si>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</si>
  <si>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</si>
  <si>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</si>
  <si>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</si>
  <si>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</si>
  <si>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</si>
  <si>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</si>
  <si>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</si>
  <si>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</si>
  <si>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</si>
  <si>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</si>
  <si>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</si>
  <si>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</si>
  <si>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</si>
  <si>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</si>
  <si>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</si>
  <si>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</si>
  <si>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</si>
  <si>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</si>
  <si>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</si>
  <si>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</si>
  <si>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</si>
  <si>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</si>
  <si>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</si>
  <si>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</si>
  <si>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</si>
  <si>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</si>
  <si>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</si>
  <si>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</si>
  <si>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</si>
  <si>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</si>
  <si>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</si>
  <si>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</si>
  <si>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</si>
  <si>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</si>
  <si>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</si>
  <si>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</si>
  <si>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</si>
  <si>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</si>
  <si>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</si>
  <si>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</si>
  <si>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</si>
  <si>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</si>
  <si>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</si>
  <si>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</si>
  <si>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</si>
  <si>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</si>
  <si>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</si>
  <si>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</si>
  <si>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</si>
  <si>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</si>
  <si>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</si>
  <si>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</si>
  <si>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</si>
  <si>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</si>
  <si>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</si>
  <si>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</si>
  <si>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</si>
  <si>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</si>
  <si>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</si>
  <si>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</si>
  <si>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</si>
  <si>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</si>
  <si>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</si>
  <si>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</si>
  <si>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</si>
  <si>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</si>
  <si>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</si>
  <si>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</si>
  <si>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</si>
  <si>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</si>
  <si>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</si>
  <si>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</si>
  <si>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</si>
  <si>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</si>
  <si>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</si>
  <si>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</si>
  <si>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</si>
  <si>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</si>
  <si>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</si>
  <si>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</si>
  <si>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</si>
  <si>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</si>
  <si>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</si>
  <si>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</si>
  <si>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</si>
  <si>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</si>
  <si>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</si>
  <si>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</si>
  <si>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</si>
  <si>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</si>
  <si>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</si>
  <si>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</si>
  <si>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</si>
  <si>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</si>
  <si>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</si>
  <si>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</si>
  <si>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</si>
  <si>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</si>
  <si>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</si>
  <si>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</si>
  <si>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</si>
  <si>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</si>
  <si>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</si>
  <si>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</si>
  <si>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</si>
  <si>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</si>
  <si>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</si>
  <si>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</si>
  <si>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</si>
  <si>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</si>
  <si>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</si>
  <si>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</si>
  <si>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</si>
  <si>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</si>
  <si>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</si>
  <si>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</si>
  <si>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</si>
  <si>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</si>
  <si>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</si>
  <si>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</si>
  <si>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</si>
  <si>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</si>
  <si>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</si>
  <si>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</si>
  <si>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</si>
  <si>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</si>
  <si>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</si>
  <si>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</si>
  <si>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</si>
  <si>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</si>
  <si>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</si>
  <si>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</si>
  <si>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</si>
  <si>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</si>
  <si>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</si>
  <si>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</si>
  <si>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</si>
  <si>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</si>
  <si>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</si>
  <si>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</si>
  <si>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</si>
  <si>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</si>
  <si>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</si>
  <si>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</si>
  <si>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</si>
  <si>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</si>
  <si>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</si>
  <si>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</si>
  <si>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</si>
  <si>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</si>
  <si>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</si>
  <si>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</si>
  <si>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</si>
  <si>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</si>
  <si>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</si>
  <si>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</si>
  <si>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</si>
  <si>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</si>
  <si>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</si>
  <si>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</si>
  <si>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</si>
  <si>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</si>
  <si>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</si>
  <si>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</si>
  <si>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</si>
  <si>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</si>
  <si>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</si>
  <si>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</si>
  <si>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</si>
  <si>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</si>
  <si>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</si>
  <si>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</si>
  <si>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</si>
  <si>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</si>
  <si>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</si>
  <si>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</si>
  <si>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</si>
  <si>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</si>
  <si>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</si>
  <si>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</si>
  <si>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</si>
  <si>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</si>
  <si>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</si>
  <si>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</si>
  <si>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</si>
  <si>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</si>
  <si>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</si>
  <si>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</si>
  <si>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</si>
  <si>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</si>
  <si>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</si>
  <si>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</si>
  <si>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</si>
  <si>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</si>
  <si>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</si>
  <si>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</si>
  <si>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</si>
  <si>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</si>
  <si>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</si>
  <si>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</si>
  <si>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</si>
  <si>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</si>
  <si>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</si>
  <si>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</si>
  <si>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</si>
  <si>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</si>
  <si>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</si>
  <si>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</si>
  <si>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</si>
  <si>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</si>
  <si>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</si>
  <si>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</si>
  <si>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</si>
  <si>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</si>
  <si>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</si>
  <si>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</si>
  <si>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</si>
  <si>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</si>
  <si>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</si>
  <si>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</si>
  <si>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</si>
  <si>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</si>
  <si>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</si>
  <si>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</si>
  <si>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</si>
  <si>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</si>
  <si>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</si>
  <si>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</si>
  <si>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</si>
  <si>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</si>
  <si>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</si>
  <si>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</si>
  <si>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</si>
  <si>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</si>
  <si>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</si>
  <si>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</si>
  <si>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</si>
  <si>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</si>
  <si>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</si>
  <si>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</si>
  <si>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</si>
  <si>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</si>
  <si>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</si>
  <si>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</si>
  <si>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</si>
  <si>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</si>
  <si>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</si>
  <si>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</si>
  <si>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</si>
  <si>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</si>
  <si>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</si>
  <si>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</si>
  <si>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</si>
  <si>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</si>
  <si>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</si>
  <si>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</si>
  <si>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</si>
  <si>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</si>
  <si>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</si>
  <si>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</si>
  <si>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</si>
  <si>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</si>
  <si>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</si>
  <si>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</si>
  <si>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</si>
  <si>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</si>
  <si>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</si>
  <si>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</si>
  <si>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</si>
  <si>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</si>
  <si>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</si>
  <si>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</si>
  <si>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</si>
  <si>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</si>
  <si>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</si>
  <si>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</si>
  <si>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</si>
  <si>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</si>
  <si>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</si>
  <si>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</si>
  <si>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</si>
  <si>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</si>
  <si>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</si>
  <si>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</si>
  <si>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</si>
  <si>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</si>
  <si>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</si>
  <si>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</si>
  <si>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</si>
  <si>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</si>
  <si>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</si>
  <si>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</si>
  <si>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</si>
  <si>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</si>
  <si>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</si>
  <si>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</si>
  <si>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</si>
  <si>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</si>
  <si>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</si>
  <si>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</si>
  <si>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</si>
  <si>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</si>
  <si>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</si>
  <si>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</si>
  <si>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</si>
  <si>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</si>
  <si>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</si>
  <si>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</si>
  <si>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</si>
  <si>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</si>
  <si>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</si>
  <si>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</si>
  <si>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</si>
  <si>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</si>
  <si>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</si>
  <si>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</si>
  <si>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</si>
  <si>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</si>
  <si>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</si>
  <si>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</si>
  <si>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</si>
  <si>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</si>
  <si>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</si>
  <si>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</si>
  <si>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</si>
  <si>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</si>
  <si>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</si>
  <si>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</si>
  <si>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</si>
  <si>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</si>
  <si>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</si>
  <si>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</si>
  <si>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</si>
  <si>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</si>
  <si>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</si>
  <si>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</si>
  <si>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</si>
  <si>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</si>
  <si>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</si>
  <si>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</si>
  <si>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</si>
  <si>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</si>
  <si>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</si>
  <si>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</si>
  <si>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</si>
  <si>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</si>
  <si>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</si>
  <si>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</si>
  <si>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</si>
  <si>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</si>
  <si>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</si>
  <si>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</si>
  <si>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</si>
  <si>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</si>
  <si>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</si>
  <si>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</si>
  <si>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</si>
  <si>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</si>
  <si>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</si>
  <si>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</si>
  <si>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</si>
  <si>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</si>
  <si>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</si>
  <si>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</si>
  <si>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</si>
  <si>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</si>
  <si>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</si>
  <si>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</si>
  <si>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</si>
  <si>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</si>
  <si>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</si>
  <si>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</si>
  <si>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</si>
  <si>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</si>
  <si>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</si>
  <si>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</si>
  <si>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</si>
  <si>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</si>
  <si>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</si>
  <si>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</si>
  <si>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</si>
  <si>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</si>
  <si>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</si>
  <si>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</si>
  <si>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</si>
  <si>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</si>
  <si>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</si>
  <si>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</si>
  <si>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</si>
  <si>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</si>
  <si>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</si>
  <si>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</si>
  <si>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</si>
  <si>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</si>
  <si>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</si>
  <si>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</si>
  <si>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</si>
  <si>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</si>
  <si>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</si>
  <si>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</si>
  <si>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</si>
  <si>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</si>
  <si>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</si>
  <si>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</si>
  <si>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</si>
  <si>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</si>
  <si>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</si>
  <si>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</si>
  <si>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</si>
  <si>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</si>
  <si>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</si>
  <si>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</si>
  <si>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</si>
  <si>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</si>
  <si>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</si>
  <si>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</si>
  <si>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</si>
  <si>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</si>
  <si>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</si>
  <si>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</si>
  <si>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</si>
  <si>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</si>
  <si>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</si>
  <si>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</si>
  <si>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</si>
  <si>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</si>
  <si>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</si>
  <si>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</si>
  <si>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</si>
  <si>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</si>
  <si>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</si>
  <si>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</si>
  <si>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</si>
  <si>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</si>
  <si>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</si>
  <si>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</si>
  <si>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</si>
  <si>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</si>
  <si>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</si>
  <si>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</si>
  <si>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</si>
  <si>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</si>
  <si>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</si>
  <si>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</si>
  <si>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</si>
  <si>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</si>
  <si>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</si>
  <si>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</si>
  <si>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</si>
  <si>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</si>
  <si>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</si>
  <si>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</si>
  <si>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</si>
  <si>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</si>
  <si>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</si>
  <si>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</si>
  <si>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</si>
  <si>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</si>
  <si>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</si>
  <si>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</si>
  <si>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</si>
  <si>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</si>
  <si>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</si>
  <si>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</si>
  <si>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</si>
  <si>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</si>
  <si>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</si>
  <si>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</si>
  <si>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</si>
  <si>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</si>
  <si>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</si>
  <si>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</si>
  <si>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</si>
  <si>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</si>
  <si>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</si>
  <si>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</si>
  <si>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</si>
  <si>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</si>
  <si>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</si>
  <si>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</si>
  <si>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</si>
  <si>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</si>
  <si>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</si>
  <si>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</si>
  <si>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</si>
  <si>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</si>
  <si>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</si>
  <si>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</si>
  <si>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</si>
  <si>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</si>
  <si>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</si>
  <si>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</si>
  <si>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</si>
  <si>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</si>
  <si>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</si>
  <si>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</si>
  <si>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</si>
  <si>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</si>
  <si>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</si>
  <si>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</si>
  <si>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</si>
  <si>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</si>
  <si>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</si>
  <si>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</si>
  <si>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</si>
  <si>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</si>
  <si>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</si>
  <si>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</si>
  <si>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</si>
  <si>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</si>
  <si>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</si>
  <si>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</si>
  <si>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</si>
  <si>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</si>
  <si>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</si>
  <si>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</si>
  <si>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</si>
  <si>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</si>
  <si>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</si>
  <si>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</si>
  <si>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</si>
  <si>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</si>
  <si>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</si>
  <si>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</si>
  <si>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</si>
  <si>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</si>
  <si>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</si>
  <si>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</si>
  <si>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</si>
  <si>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</si>
  <si>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</si>
  <si>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</si>
  <si>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</si>
  <si>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</si>
  <si>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</si>
  <si>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</si>
  <si>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</si>
  <si>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</si>
  <si>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</si>
  <si>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</si>
  <si>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</si>
  <si>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</si>
  <si>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</si>
  <si>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</si>
  <si>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</si>
  <si>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</si>
  <si>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</si>
  <si>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</si>
  <si>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</si>
  <si>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</si>
  <si>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</si>
  <si>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</si>
  <si>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</si>
  <si>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</si>
  <si>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</si>
  <si>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</si>
  <si>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</si>
  <si>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</si>
  <si>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</si>
  <si>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</si>
  <si>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</si>
  <si>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</si>
  <si>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</si>
  <si>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</si>
  <si>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</si>
  <si>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</si>
  <si>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</si>
  <si>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</si>
  <si>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</si>
  <si>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</si>
  <si>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</si>
  <si>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</si>
  <si>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</si>
  <si>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</si>
  <si>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</si>
  <si>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</si>
  <si>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</si>
  <si>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</si>
  <si>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</si>
  <si>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</si>
  <si>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</si>
  <si>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</si>
  <si>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</si>
  <si>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</si>
  <si>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</si>
  <si>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</si>
  <si>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</si>
  <si>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</si>
  <si>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</si>
  <si>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</si>
  <si>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</si>
  <si>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</si>
  <si>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</si>
  <si>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</si>
  <si>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</si>
  <si>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</si>
  <si>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</si>
  <si>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</si>
  <si>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</si>
  <si>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</si>
  <si>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</si>
  <si>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</si>
  <si>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</si>
  <si>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</si>
  <si>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</si>
  <si>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</si>
  <si>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</si>
  <si>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</si>
  <si>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</si>
  <si>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</si>
  <si>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</si>
  <si>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</si>
  <si>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</si>
  <si>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</si>
  <si>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</si>
  <si>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</si>
  <si>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</si>
  <si>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</si>
  <si>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</si>
  <si>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</si>
  <si>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</si>
  <si>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</si>
  <si>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</si>
  <si>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</si>
  <si>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</si>
  <si>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</si>
  <si>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</si>
  <si>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</si>
  <si>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</si>
  <si>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</si>
  <si>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</si>
  <si>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</si>
  <si>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</si>
  <si>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</si>
  <si>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</si>
  <si>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</si>
  <si>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</si>
  <si>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</si>
  <si>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</si>
  <si>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</si>
  <si>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</si>
  <si>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</si>
  <si>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</si>
  <si>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</si>
  <si>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</si>
  <si>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</si>
  <si>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</si>
  <si>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</si>
  <si>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</si>
  <si>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</si>
  <si>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</si>
  <si>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</si>
  <si>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</si>
  <si>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</si>
  <si>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</si>
  <si>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</si>
  <si>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</si>
  <si>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</si>
  <si>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</si>
  <si>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</si>
  <si>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</si>
  <si>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</si>
  <si>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</si>
  <si>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</si>
  <si>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</si>
  <si>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</si>
  <si>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</si>
  <si>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</si>
  <si>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</si>
  <si>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</si>
  <si>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</si>
  <si>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</si>
  <si>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</si>
  <si>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</si>
  <si>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</si>
  <si>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</si>
  <si>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</si>
  <si>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</si>
  <si>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</si>
  <si>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</si>
  <si>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</si>
  <si>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</si>
  <si>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</si>
  <si>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</si>
  <si>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</si>
  <si>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</si>
  <si>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</si>
  <si>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</si>
  <si>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</si>
  <si>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</si>
  <si>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</si>
  <si>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</si>
  <si>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</si>
  <si>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</si>
  <si>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</si>
  <si>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</si>
  <si>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</si>
  <si>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</si>
  <si>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</si>
  <si>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</si>
  <si>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</si>
  <si>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</si>
  <si>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</si>
  <si>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</si>
  <si>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</si>
  <si>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</si>
  <si>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</si>
  <si>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</si>
  <si>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</si>
  <si>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</si>
  <si>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</si>
  <si>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</si>
  <si>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</si>
  <si>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</si>
  <si>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</si>
  <si>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</si>
  <si>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</si>
  <si>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</si>
  <si>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</si>
  <si>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</si>
  <si>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</si>
  <si>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</si>
  <si>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</si>
  <si>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</si>
  <si>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</si>
  <si>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</si>
  <si>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</si>
  <si>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</si>
  <si>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</si>
  <si>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</si>
  <si>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</si>
  <si>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</si>
  <si>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</si>
  <si>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</si>
  <si>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</si>
  <si>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</si>
  <si>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</si>
  <si>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</si>
  <si>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</si>
  <si>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</si>
  <si>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</si>
  <si>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</si>
  <si>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</si>
  <si>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</si>
  <si>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</si>
  <si>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</si>
  <si>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</si>
  <si>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</si>
  <si>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</si>
  <si>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</si>
  <si>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</si>
  <si>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</si>
  <si>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</si>
  <si>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</si>
  <si>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</si>
  <si>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</si>
  <si>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</si>
  <si>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</si>
  <si>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</si>
  <si>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</si>
  <si>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</si>
  <si>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</si>
  <si>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</si>
  <si>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</si>
  <si>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</si>
  <si>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</si>
  <si>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</si>
  <si>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</si>
  <si>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</si>
  <si>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</si>
  <si>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</si>
  <si>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</si>
  <si>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</si>
  <si>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</si>
  <si>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</si>
  <si>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</si>
  <si>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</si>
  <si>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</si>
  <si>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</si>
  <si>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</si>
  <si>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</si>
  <si>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</si>
  <si>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</si>
  <si>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</si>
  <si>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</si>
  <si>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</si>
  <si>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</si>
  <si>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</si>
  <si>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</si>
  <si>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</si>
  <si>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</si>
  <si>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</si>
  <si>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</si>
  <si>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</si>
  <si>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</si>
  <si>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</si>
  <si>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</si>
  <si>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</si>
  <si>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</si>
  <si>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</si>
  <si>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</si>
  <si>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</si>
  <si>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</si>
  <si>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</si>
  <si>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</si>
  <si>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</si>
  <si>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</si>
  <si>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</si>
  <si>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</si>
  <si>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</si>
  <si>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</si>
  <si>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</si>
  <si>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</si>
  <si>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</si>
  <si>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</si>
  <si>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</si>
  <si>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</si>
  <si>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</si>
  <si>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</si>
  <si>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</si>
  <si>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</si>
  <si>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</si>
  <si>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</si>
  <si>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</si>
  <si>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</si>
  <si>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</si>
  <si>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</si>
  <si>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</si>
  <si>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</si>
  <si>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</si>
  <si>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</si>
  <si>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</si>
  <si>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</si>
  <si>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</si>
  <si>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</si>
  <si>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</si>
  <si>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</si>
  <si>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</si>
  <si>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</si>
  <si>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</si>
  <si>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</si>
  <si>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</si>
  <si>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</si>
  <si>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</si>
  <si>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</si>
  <si>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</si>
  <si>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</si>
  <si>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</si>
  <si>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</si>
  <si>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</si>
  <si>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</si>
  <si>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</si>
  <si>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</si>
  <si>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</si>
  <si>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</si>
  <si>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</si>
  <si>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</si>
  <si>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</si>
  <si>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</si>
  <si>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</si>
  <si>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</si>
  <si>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</si>
  <si>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</si>
  <si>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</si>
  <si>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</si>
  <si>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</si>
  <si>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</si>
  <si>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</si>
  <si>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</si>
  <si>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</si>
  <si>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</si>
  <si>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</si>
  <si>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</si>
  <si>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</si>
  <si>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</si>
  <si>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</si>
  <si>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</si>
  <si>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</si>
  <si>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</si>
  <si>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</si>
  <si>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</si>
  <si>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</si>
  <si>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</si>
  <si>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</si>
  <si>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</si>
  <si>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</si>
  <si>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</si>
  <si>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</si>
  <si>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</si>
  <si>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</si>
  <si>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</si>
  <si>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</si>
  <si>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</si>
  <si>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</si>
  <si>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</si>
  <si>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</si>
  <si>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</si>
  <si>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</si>
  <si>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</si>
  <si>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</si>
  <si>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</si>
  <si>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</si>
  <si>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</si>
  <si>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</si>
  <si>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</si>
  <si>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</si>
  <si>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</si>
  <si>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</si>
  <si>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</si>
  <si>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</si>
  <si>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</si>
  <si>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</si>
  <si>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</si>
  <si>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</si>
  <si>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</si>
  <si>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</si>
  <si>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</si>
  <si>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</si>
  <si>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</si>
  <si>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</si>
  <si>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</si>
  <si>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</si>
  <si>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</si>
  <si>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</si>
  <si>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</si>
  <si>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</si>
  <si>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</si>
  <si>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</si>
  <si>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</si>
  <si>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</si>
  <si>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</si>
  <si>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</si>
  <si>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</si>
  <si>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</si>
  <si>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</si>
  <si>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</si>
  <si>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</si>
  <si>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</si>
  <si>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</si>
  <si>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</si>
  <si>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</si>
  <si>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</si>
  <si>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</si>
  <si>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</si>
  <si>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</si>
  <si>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</si>
  <si>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</si>
  <si>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</si>
  <si>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</si>
  <si>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</si>
  <si>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</si>
  <si>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</si>
  <si>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</si>
  <si>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</si>
  <si>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</si>
  <si>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</si>
  <si>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</si>
  <si>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</si>
  <si>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</si>
  <si>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</si>
  <si>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</si>
  <si>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</si>
  <si>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</si>
  <si>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</si>
  <si>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</si>
  <si>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</si>
  <si>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</si>
  <si>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</si>
  <si>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</si>
  <si>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</si>
  <si>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</si>
  <si>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</si>
  <si>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</si>
  <si>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</si>
  <si>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</si>
  <si>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</si>
  <si>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</si>
  <si>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</si>
  <si>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</si>
  <si>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</si>
  <si>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</si>
  <si>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</si>
  <si>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</si>
  <si>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</si>
  <si>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</si>
  <si>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</si>
  <si>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</si>
  <si>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</si>
  <si>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</si>
  <si>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</si>
  <si>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</si>
  <si>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</si>
  <si>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</si>
  <si>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</si>
  <si>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</si>
  <si>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</si>
  <si>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</si>
  <si>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</si>
  <si>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</si>
  <si>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</si>
  <si>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</si>
  <si>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</si>
  <si>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</si>
  <si>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</si>
  <si>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</si>
  <si>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</si>
  <si>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</si>
  <si>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</si>
  <si>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</si>
  <si>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</si>
  <si>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</si>
  <si>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</si>
  <si>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</si>
  <si>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</si>
  <si>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</si>
  <si>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</si>
  <si>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</si>
  <si>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</si>
  <si>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</si>
  <si>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</si>
  <si>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</si>
  <si>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</si>
  <si>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</si>
  <si>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</si>
  <si>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</si>
  <si>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</si>
  <si>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</si>
  <si>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</si>
  <si>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</si>
  <si>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</si>
  <si>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</si>
  <si>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</si>
  <si>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</si>
  <si>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</si>
  <si>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</si>
  <si>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</si>
  <si>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</si>
  <si>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</si>
  <si>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</si>
  <si>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</si>
  <si>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</si>
  <si>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</si>
  <si>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</si>
  <si>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</si>
  <si>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</si>
  <si>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</si>
  <si>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</si>
  <si>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</si>
  <si>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</si>
  <si>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</si>
  <si>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</si>
  <si>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</si>
  <si>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</si>
  <si>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</si>
  <si>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</si>
  <si>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</si>
  <si>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</si>
  <si>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</si>
  <si>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</si>
  <si>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</si>
  <si>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</si>
  <si>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</si>
  <si>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</si>
  <si>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</si>
  <si>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</si>
  <si>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</si>
  <si>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</si>
  <si>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</si>
  <si>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</si>
  <si>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</si>
  <si>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</si>
  <si>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</si>
  <si>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</si>
  <si>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</si>
  <si>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</si>
  <si>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</si>
  <si>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</si>
  <si>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</si>
  <si>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</si>
  <si>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</si>
  <si>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</si>
  <si>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</si>
  <si>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</si>
  <si>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</si>
  <si>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</si>
  <si>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</si>
  <si>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</si>
  <si>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</si>
  <si>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</si>
  <si>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</si>
  <si>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</si>
  <si>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</si>
  <si>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</si>
  <si>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</si>
  <si>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</si>
  <si>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</si>
  <si>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</si>
  <si>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</si>
  <si>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</si>
  <si>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</si>
  <si>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</si>
  <si>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</si>
  <si>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</si>
  <si>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</si>
  <si>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</si>
  <si>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</si>
  <si>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</si>
  <si>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</si>
  <si>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</si>
  <si>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</si>
  <si>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</si>
  <si>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</si>
  <si>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</si>
  <si>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</si>
  <si>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</si>
  <si>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</si>
  <si>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</si>
  <si>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</si>
  <si>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</si>
  <si>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</si>
  <si>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</si>
  <si>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</si>
  <si>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</si>
  <si>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</si>
  <si>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</si>
  <si>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</si>
  <si>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</si>
  <si>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</si>
  <si>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</si>
  <si>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</si>
  <si>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</si>
  <si>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</si>
  <si>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</si>
  <si>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</si>
  <si>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</si>
  <si>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</si>
  <si>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</si>
  <si>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</si>
  <si>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</si>
  <si>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</si>
  <si>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</si>
  <si>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</si>
  <si>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</si>
  <si>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</si>
  <si>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</si>
  <si>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</si>
  <si>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</si>
  <si>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</si>
  <si>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</si>
  <si>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</si>
  <si>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</si>
  <si>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</si>
  <si>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</si>
  <si>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</si>
  <si>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</si>
  <si>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</si>
  <si>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</si>
  <si>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</si>
  <si>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</si>
  <si>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</si>
  <si>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</si>
  <si>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</si>
  <si>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</si>
  <si>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</si>
  <si>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</si>
  <si>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</si>
  <si>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</si>
  <si>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</si>
  <si>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</si>
  <si>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</si>
  <si>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</si>
  <si>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</si>
  <si>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</si>
  <si>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</si>
  <si>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</si>
  <si>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</si>
  <si>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</si>
  <si>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</si>
  <si>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</si>
  <si>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</si>
  <si>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</si>
  <si>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</si>
  <si>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</si>
  <si>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</si>
  <si>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</si>
  <si>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</si>
  <si>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</si>
  <si>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</si>
  <si>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</si>
  <si>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</si>
  <si>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</si>
  <si>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</si>
  <si>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</si>
  <si>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</si>
  <si>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</si>
  <si>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</si>
  <si>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</si>
  <si>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</si>
  <si>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</si>
  <si>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</si>
  <si>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</si>
  <si>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</si>
  <si>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</si>
  <si>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</si>
  <si>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</si>
  <si>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</si>
  <si>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</si>
  <si>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</si>
  <si>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</si>
  <si>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</si>
  <si>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</si>
  <si>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</si>
  <si>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</si>
  <si>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</si>
  <si>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</si>
  <si>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</si>
  <si>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</si>
  <si>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</si>
  <si>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</si>
  <si>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</si>
  <si>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</si>
  <si>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</si>
  <si>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</si>
  <si>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</si>
  <si>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</si>
  <si>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</si>
  <si>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</si>
  <si>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</si>
  <si>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</si>
  <si>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</si>
  <si>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</si>
  <si>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</si>
  <si>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</si>
  <si>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</si>
  <si>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</si>
  <si>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</si>
  <si>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</si>
  <si>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</si>
  <si>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</si>
  <si>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</si>
  <si>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</si>
  <si>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</si>
  <si>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</si>
  <si>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</si>
  <si>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</si>
  <si>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</si>
  <si>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</si>
  <si>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</si>
  <si>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</si>
  <si>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</si>
  <si>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</si>
  <si>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</si>
  <si>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</si>
  <si>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</si>
  <si>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</si>
  <si>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</si>
  <si>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</si>
  <si>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</si>
  <si>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</si>
  <si>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</si>
  <si>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</si>
  <si>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</si>
  <si>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</si>
  <si>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</si>
  <si>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</si>
  <si>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</si>
  <si>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</si>
  <si>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</si>
  <si>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</si>
  <si>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</si>
  <si>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</si>
  <si>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</si>
  <si>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</si>
  <si>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</si>
  <si>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</si>
  <si>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</si>
  <si>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</si>
  <si>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</si>
  <si>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</si>
  <si>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</si>
  <si>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</si>
  <si>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</si>
  <si>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</si>
  <si>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</si>
  <si>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</si>
  <si>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</si>
  <si>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</si>
  <si>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</si>
  <si>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</si>
  <si>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</si>
  <si>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</si>
  <si>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</si>
  <si>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</si>
  <si>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</si>
  <si>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</si>
  <si>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</si>
  <si>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</si>
  <si>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</si>
  <si>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</si>
  <si>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</si>
  <si>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</si>
  <si>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</si>
  <si>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</si>
  <si>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</si>
  <si>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</si>
  <si>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</si>
  <si>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</si>
  <si>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</si>
  <si>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</si>
  <si>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</si>
  <si>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</si>
  <si>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</si>
  <si>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</si>
  <si>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</si>
  <si>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</si>
  <si>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</si>
  <si>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</si>
  <si>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</si>
  <si>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</si>
  <si>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</si>
  <si>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</si>
  <si>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</si>
  <si>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</si>
  <si>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</si>
  <si>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</si>
  <si>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</si>
  <si>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</si>
  <si>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</si>
  <si>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</si>
  <si>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</si>
  <si>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</si>
  <si>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</si>
  <si>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</si>
  <si>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</si>
  <si>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</si>
  <si>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</si>
  <si>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</si>
  <si>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</si>
  <si>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</si>
  <si>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</si>
  <si>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</si>
  <si>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</si>
  <si>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</si>
  <si>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</si>
  <si>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</si>
  <si>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</si>
  <si>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</si>
  <si>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</si>
  <si>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</si>
  <si>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</si>
  <si>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</si>
  <si>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</si>
  <si>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</si>
  <si>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</si>
  <si>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</si>
  <si>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</si>
  <si>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</si>
  <si>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</si>
  <si>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</si>
  <si>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</si>
  <si>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</si>
  <si>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</si>
  <si>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</si>
  <si>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</si>
  <si>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</si>
  <si>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</si>
  <si>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</si>
  <si>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</si>
  <si>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</si>
  <si>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</si>
  <si>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</si>
  <si>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</si>
  <si>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</si>
  <si>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</si>
  <si>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</si>
  <si>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</si>
  <si>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</si>
  <si>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</si>
  <si>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</si>
  <si>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</si>
  <si>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</si>
  <si>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</si>
  <si>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</si>
  <si>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</si>
  <si>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</si>
  <si>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</si>
  <si>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</si>
  <si>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</si>
  <si>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</si>
  <si>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</si>
  <si>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</si>
  <si>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</si>
  <si>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</si>
  <si>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</si>
  <si>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</si>
  <si>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</si>
  <si>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</si>
  <si>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</si>
  <si>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</si>
  <si>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</si>
  <si>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</si>
  <si>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</si>
  <si>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</si>
  <si>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</si>
  <si>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</si>
  <si>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</si>
  <si>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</si>
  <si>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</si>
  <si>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</si>
  <si>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</si>
  <si>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</si>
  <si>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</si>
  <si>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</si>
  <si>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</si>
  <si>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</si>
  <si>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</si>
  <si>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</si>
  <si>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</si>
  <si>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</si>
  <si>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</si>
  <si>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</si>
  <si>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</si>
  <si>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</si>
  <si>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</si>
  <si>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</si>
  <si>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</si>
  <si>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</si>
  <si>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</si>
  <si>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</si>
  <si>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</si>
  <si>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</si>
  <si>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</si>
  <si>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</si>
  <si>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</si>
  <si>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</si>
  <si>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</si>
  <si>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</si>
  <si>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</si>
  <si>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</si>
  <si>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</si>
  <si>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</si>
  <si>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</si>
  <si>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</si>
  <si>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</si>
  <si>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</si>
  <si>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</si>
  <si>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</si>
  <si>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</si>
  <si>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</si>
  <si>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</si>
  <si>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</si>
  <si>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</si>
  <si>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</si>
  <si>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</si>
  <si>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</si>
  <si>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</si>
  <si>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</si>
  <si>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</si>
  <si>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</si>
  <si>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</si>
  <si>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</si>
  <si>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</si>
  <si>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</si>
  <si>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</si>
  <si>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</si>
  <si>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</si>
  <si>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</si>
  <si>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</si>
  <si>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</si>
  <si>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</si>
  <si>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</si>
  <si>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</si>
  <si>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</si>
  <si>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</si>
  <si>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</si>
  <si>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</si>
  <si>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</si>
  <si>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</si>
  <si>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</si>
  <si>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</si>
  <si>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</si>
  <si>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</si>
  <si>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</si>
  <si>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</si>
  <si>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</si>
  <si>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</si>
  <si>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</si>
  <si>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</si>
  <si>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</si>
  <si>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</si>
  <si>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</si>
  <si>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</si>
  <si>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</si>
  <si>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</si>
  <si>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</si>
  <si>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</si>
  <si>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</si>
  <si>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</si>
  <si>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</si>
  <si>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</si>
  <si>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</si>
  <si>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</si>
  <si>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</si>
  <si>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</si>
  <si>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</si>
  <si>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</si>
  <si>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</si>
  <si>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</si>
  <si>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</si>
  <si>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</si>
  <si>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</si>
  <si>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</si>
  <si>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</si>
  <si>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</si>
  <si>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</si>
  <si>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</si>
  <si>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</si>
  <si>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</si>
  <si>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</si>
  <si>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</si>
  <si>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</si>
  <si>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</si>
  <si>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</si>
  <si>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</si>
  <si>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</si>
  <si>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</si>
  <si>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</si>
  <si>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</si>
  <si>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</si>
  <si>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</si>
  <si>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</si>
  <si>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</si>
  <si>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</si>
  <si>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</si>
  <si>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</si>
  <si>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</si>
  <si>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</si>
  <si>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</si>
  <si>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</si>
  <si>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</si>
  <si>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</si>
  <si>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</si>
  <si>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</si>
  <si>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</si>
  <si>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</si>
  <si>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</si>
  <si>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</si>
  <si>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</si>
  <si>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</si>
  <si>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</si>
  <si>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</si>
  <si>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</si>
  <si>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</si>
  <si>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</si>
  <si>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</si>
  <si>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</si>
  <si>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</si>
  <si>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</si>
  <si>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</si>
  <si>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</si>
  <si>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</si>
  <si>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</si>
  <si>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</si>
  <si>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</si>
  <si>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</si>
  <si>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</si>
  <si>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</si>
  <si>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</si>
  <si>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</si>
  <si>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</si>
  <si>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</si>
  <si>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</si>
  <si>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</si>
  <si>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</si>
  <si>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</si>
  <si>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</si>
  <si>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</si>
  <si>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</si>
  <si>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</si>
  <si>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</si>
  <si>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</si>
  <si>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</si>
  <si>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</si>
  <si>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</si>
  <si>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</si>
  <si>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</si>
  <si>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</si>
  <si>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</si>
  <si>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</si>
  <si>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</si>
  <si>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</si>
  <si>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</si>
  <si>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</si>
  <si>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</si>
  <si>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</si>
  <si>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</si>
  <si>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</si>
  <si>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</si>
  <si>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</si>
  <si>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</si>
  <si>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</si>
  <si>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</si>
  <si>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</si>
  <si>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</si>
  <si>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</si>
  <si>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</si>
  <si>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</si>
  <si>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</si>
  <si>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</si>
  <si>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</si>
  <si>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</si>
  <si>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</si>
  <si>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</si>
  <si>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</si>
  <si>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</si>
  <si>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</si>
  <si>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</si>
  <si>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</si>
  <si>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</si>
  <si>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</si>
  <si>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</si>
  <si>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</si>
  <si>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</si>
  <si>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</si>
  <si>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</si>
  <si>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</si>
  <si>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</si>
  <si>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</si>
  <si>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</si>
  <si>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</si>
  <si>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</si>
  <si>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</si>
  <si>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</si>
  <si>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</si>
  <si>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</si>
  <si>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</si>
  <si>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</si>
  <si>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</si>
  <si>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</si>
  <si>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</si>
  <si>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</si>
  <si>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</si>
  <si>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</si>
  <si>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</si>
  <si>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</si>
  <si>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</si>
  <si>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</si>
  <si>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</si>
  <si>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</si>
  <si>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</si>
  <si>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</si>
  <si>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</si>
  <si>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</si>
  <si>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</si>
  <si>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</si>
  <si>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</si>
  <si>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</si>
  <si>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</si>
  <si>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</si>
  <si>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</si>
  <si>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</si>
  <si>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</si>
  <si>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</si>
  <si>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</si>
  <si>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</si>
  <si>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</si>
  <si>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</si>
  <si>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</si>
  <si>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</si>
  <si>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</si>
  <si>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</si>
  <si>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</si>
  <si>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</si>
  <si>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</si>
  <si>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</si>
  <si>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</si>
  <si>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</si>
  <si>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</si>
  <si>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</si>
  <si>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</si>
  <si>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</si>
  <si>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</si>
  <si>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</si>
  <si>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</si>
  <si>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</si>
  <si>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</si>
  <si>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</si>
  <si>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</si>
  <si>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</si>
  <si>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</si>
  <si>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</si>
  <si>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</si>
  <si>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</si>
  <si>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</si>
  <si>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</si>
  <si>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</si>
  <si>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</si>
  <si>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</si>
  <si>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</si>
  <si>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</si>
  <si>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</si>
  <si>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</si>
  <si>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</si>
  <si>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</si>
  <si>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</si>
  <si>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</si>
  <si>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</si>
  <si>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</si>
  <si>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</si>
  <si>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</si>
  <si>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</si>
  <si>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</si>
  <si>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</si>
  <si>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</si>
  <si>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</si>
  <si>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</si>
  <si>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</si>
  <si>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</si>
  <si>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</si>
  <si>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</si>
  <si>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</si>
  <si>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</si>
  <si>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</si>
  <si>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</si>
  <si>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</si>
  <si>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</si>
  <si>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</si>
  <si>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</si>
  <si>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</si>
  <si>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</si>
  <si>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</si>
  <si>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</si>
  <si>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</si>
  <si>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</si>
  <si>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</si>
  <si>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</si>
  <si>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</si>
  <si>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</si>
  <si>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</si>
  <si>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</si>
  <si>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</si>
  <si>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</si>
  <si>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</si>
  <si>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</si>
  <si>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</si>
  <si>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</si>
  <si>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</si>
  <si>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</si>
  <si>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</si>
  <si>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</si>
  <si>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</si>
  <si>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</si>
  <si>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</si>
  <si>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</si>
  <si>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</si>
  <si>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</si>
  <si>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</si>
  <si>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</si>
  <si>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</si>
  <si>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</si>
  <si>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</si>
  <si>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</si>
  <si>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</si>
  <si>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</si>
  <si>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</si>
  <si>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</si>
  <si>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</si>
  <si>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</si>
  <si>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</si>
  <si>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</si>
  <si>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</si>
  <si>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</si>
  <si>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</si>
  <si>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</si>
  <si>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</si>
  <si>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</si>
  <si>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</si>
  <si>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</si>
  <si>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</si>
  <si>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</si>
  <si>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</si>
  <si>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</si>
  <si>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</si>
  <si>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</si>
  <si>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</si>
  <si>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</si>
  <si>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</si>
  <si>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</si>
  <si>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</si>
  <si>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</si>
  <si>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</si>
  <si>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</si>
  <si>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</si>
  <si>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</si>
  <si>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</si>
  <si>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</si>
  <si>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</si>
  <si>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</si>
  <si>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</si>
  <si>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</si>
  <si>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</si>
  <si>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</si>
  <si>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</si>
  <si>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</si>
  <si>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</si>
  <si>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</si>
  <si>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</si>
  <si>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</si>
  <si>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</si>
  <si>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</si>
  <si>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</si>
  <si>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</si>
  <si>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</si>
  <si>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</si>
  <si>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</si>
  <si>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</si>
  <si>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</si>
  <si>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</si>
  <si>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</si>
  <si>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</si>
  <si>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</si>
  <si>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</si>
  <si>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</si>
  <si>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</si>
  <si>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</si>
  <si>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</si>
  <si>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</si>
  <si>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</si>
  <si>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</si>
  <si>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</si>
  <si>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</si>
  <si>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</si>
  <si>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</si>
  <si>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</si>
  <si>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</si>
  <si>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</si>
  <si>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</si>
  <si>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</si>
  <si>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</si>
  <si>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</si>
  <si>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</si>
  <si>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</si>
  <si>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</si>
  <si>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</si>
  <si>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</si>
  <si>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</si>
  <si>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</si>
  <si>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</si>
  <si>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</si>
  <si>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</si>
  <si>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</si>
  <si>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</si>
  <si>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</si>
  <si>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</si>
  <si>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</si>
  <si>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</si>
  <si>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</si>
  <si>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</si>
  <si>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</si>
  <si>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</si>
  <si>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</si>
  <si>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</si>
  <si>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</si>
  <si>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</si>
  <si>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</si>
  <si>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</si>
  <si>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</si>
  <si>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</si>
  <si>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</si>
  <si>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</si>
  <si>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</si>
  <si>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</si>
  <si>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</si>
  <si>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</si>
  <si>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</si>
  <si>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</si>
  <si>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</si>
  <si>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</si>
  <si>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</si>
  <si>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</si>
  <si>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</si>
  <si>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</si>
  <si>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</si>
  <si>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</si>
  <si>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</si>
  <si>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</si>
  <si>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</si>
  <si>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</si>
  <si>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</si>
  <si>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</si>
  <si>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</si>
  <si>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</si>
  <si>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</si>
  <si>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</si>
  <si>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</si>
  <si>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</si>
  <si>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</si>
  <si>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</si>
  <si>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</si>
  <si>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</si>
  <si>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</si>
  <si>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</si>
  <si>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</si>
  <si>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</si>
  <si>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</si>
  <si>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</si>
  <si>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</si>
  <si>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</si>
  <si>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</si>
  <si>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</si>
  <si>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</si>
  <si>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</si>
  <si>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</si>
  <si>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</si>
  <si>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</si>
  <si>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</si>
  <si>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</si>
  <si>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</si>
  <si>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</si>
  <si>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</si>
  <si>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</si>
  <si>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</si>
  <si>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</si>
  <si>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</si>
  <si>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</si>
  <si>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</si>
  <si>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</si>
  <si>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</si>
  <si>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</si>
  <si>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</si>
  <si>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</si>
  <si>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</si>
  <si>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</si>
  <si>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</si>
  <si>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</si>
  <si>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</si>
  <si>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</si>
  <si>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</si>
  <si>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</si>
  <si>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</si>
  <si>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</si>
  <si>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</si>
  <si>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</si>
  <si>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</si>
  <si>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</si>
  <si>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</si>
  <si>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</si>
  <si>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</si>
  <si>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</si>
  <si>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</si>
  <si>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</si>
  <si>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</si>
  <si>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</si>
  <si>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</si>
  <si>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</si>
  <si>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</si>
  <si>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</si>
  <si>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</si>
  <si>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</si>
  <si>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</si>
  <si>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</si>
  <si>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</si>
  <si>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</si>
  <si>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</si>
  <si>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</si>
  <si>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</si>
  <si>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</si>
  <si>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</si>
  <si>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</si>
  <si>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</si>
  <si>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</si>
  <si>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</si>
  <si>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</si>
  <si>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</si>
  <si>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</si>
  <si>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</si>
  <si>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</si>
  <si>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</si>
  <si>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</si>
  <si>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</si>
  <si>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</si>
  <si>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</si>
  <si>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</si>
  <si>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</si>
  <si>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</si>
  <si>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</si>
  <si>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</si>
  <si>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</si>
  <si>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</si>
  <si>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</si>
  <si>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</si>
  <si>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</si>
  <si>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</si>
  <si>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</si>
  <si>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</si>
  <si>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</si>
  <si>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</si>
  <si>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</si>
  <si>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</si>
  <si>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</si>
  <si>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</si>
  <si>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</si>
  <si>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</si>
  <si>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</si>
  <si>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</si>
  <si>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</si>
  <si>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</si>
  <si>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</si>
  <si>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</si>
  <si>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</si>
  <si>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</si>
  <si>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</si>
  <si>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</si>
  <si>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</si>
  <si>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</si>
  <si>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</si>
  <si>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</si>
  <si>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</si>
  <si>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</si>
  <si>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</si>
  <si>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</si>
  <si>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</si>
  <si>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</si>
  <si>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</si>
  <si>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</si>
  <si>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</si>
  <si>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</si>
  <si>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</si>
  <si>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</si>
  <si>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</si>
  <si>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</si>
  <si>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</si>
  <si>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</si>
  <si>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</si>
  <si>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</si>
  <si>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</si>
  <si>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</si>
  <si>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</si>
  <si>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</si>
  <si>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</si>
  <si>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</si>
  <si>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</si>
  <si>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</si>
  <si>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</si>
  <si>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</si>
  <si>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</si>
  <si>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</si>
  <si>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</si>
  <si>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</si>
  <si>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</si>
  <si>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</si>
  <si>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</si>
  <si>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</si>
  <si>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</si>
  <si>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</si>
  <si>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</si>
  <si>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</si>
  <si>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</si>
  <si>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</si>
  <si>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</si>
  <si>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</si>
  <si>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</si>
  <si>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</si>
  <si>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</si>
  <si>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</si>
  <si>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</si>
  <si>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</si>
  <si>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</si>
  <si>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</si>
  <si>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</si>
  <si>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</si>
  <si>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</si>
  <si>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</si>
  <si>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</si>
  <si>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</si>
  <si>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</si>
  <si>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</si>
  <si>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</si>
  <si>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</si>
  <si>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</si>
  <si>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</si>
  <si>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</si>
  <si>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</si>
  <si>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</si>
  <si>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</si>
  <si>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</si>
  <si>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</si>
  <si>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</si>
  <si>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</si>
  <si>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</si>
  <si>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</si>
  <si>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</si>
  <si>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</si>
  <si>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</si>
  <si>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</si>
  <si>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</si>
  <si>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</si>
  <si>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</si>
  <si>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</si>
  <si>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</si>
  <si>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</si>
  <si>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</si>
  <si>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</si>
  <si>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</si>
  <si>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</si>
  <si>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</si>
  <si>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</si>
  <si>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</si>
  <si>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</si>
  <si>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</si>
  <si>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</si>
  <si>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</si>
  <si>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</si>
  <si>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</si>
  <si>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</si>
  <si>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</si>
  <si>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</si>
  <si>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</si>
  <si>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</si>
  <si>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</si>
  <si>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</si>
  <si>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</si>
  <si>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</si>
  <si>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</si>
  <si>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</si>
  <si>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</si>
  <si>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</si>
  <si>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</si>
  <si>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</si>
  <si>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</si>
  <si>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</si>
  <si>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</si>
  <si>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</si>
  <si>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</si>
  <si>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</si>
  <si>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</si>
  <si>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</si>
  <si>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</si>
  <si>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</si>
  <si>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</si>
  <si>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</si>
  <si>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</si>
  <si>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</si>
  <si>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</si>
  <si>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</si>
  <si>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</si>
  <si>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</si>
  <si>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</si>
  <si>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</si>
  <si>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</si>
  <si>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</si>
  <si>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</si>
  <si>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</si>
  <si>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</si>
  <si>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</si>
  <si>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</si>
  <si>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</si>
  <si>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</si>
  <si>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</si>
  <si>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</si>
  <si>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</si>
  <si>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</si>
  <si>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</si>
  <si>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</si>
  <si>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</si>
  <si>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</si>
  <si>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</si>
  <si>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</si>
  <si>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</si>
  <si>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</si>
  <si>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</si>
  <si>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</si>
  <si>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</si>
  <si>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</si>
  <si>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</si>
  <si>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</si>
  <si>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</si>
  <si>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</si>
  <si>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</si>
  <si>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</si>
  <si>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</si>
  <si>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</si>
  <si>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</si>
  <si>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</si>
  <si>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</si>
  <si>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</si>
  <si>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</si>
  <si>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</si>
  <si>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</si>
  <si>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</si>
  <si>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</si>
  <si>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</si>
  <si>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</si>
  <si>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</si>
  <si>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</si>
  <si>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</si>
  <si>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</si>
  <si>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</si>
  <si>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</si>
  <si>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</si>
  <si>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</si>
  <si>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</si>
  <si>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</si>
  <si>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</si>
  <si>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</si>
  <si>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</si>
  <si>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</si>
  <si>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</si>
  <si>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</si>
  <si>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</si>
  <si>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</si>
  <si>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</si>
  <si>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</si>
  <si>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</si>
  <si>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</si>
  <si>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</si>
  <si>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</si>
  <si>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</si>
  <si>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</si>
  <si>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</si>
  <si>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</si>
  <si>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</si>
  <si>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</si>
  <si>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</si>
  <si>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</si>
  <si>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</si>
  <si>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</si>
  <si>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</si>
  <si>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</si>
  <si>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</si>
  <si>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</si>
  <si>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</si>
  <si>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</si>
  <si>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</si>
  <si>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</si>
  <si>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</si>
  <si>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</si>
  <si>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</si>
  <si>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</si>
  <si>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</si>
  <si>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</si>
  <si>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</si>
  <si>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</si>
  <si>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</si>
  <si>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</si>
  <si>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</si>
  <si>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</si>
  <si>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</si>
  <si>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</si>
  <si>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</si>
  <si>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</si>
  <si>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</si>
  <si>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</si>
  <si>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</si>
  <si>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</si>
  <si>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</si>
  <si>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</si>
  <si>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</si>
  <si>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</si>
  <si>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</si>
  <si>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</si>
  <si>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</si>
  <si>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</si>
  <si>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</si>
  <si>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</si>
  <si>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</si>
  <si>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</si>
  <si>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</si>
  <si>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</si>
  <si>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</si>
  <si>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</si>
  <si>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</si>
  <si>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</si>
  <si>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</si>
  <si>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</si>
  <si>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</si>
  <si>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</si>
  <si>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</si>
  <si>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</si>
  <si>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</si>
  <si>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</si>
  <si>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</si>
  <si>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</si>
  <si>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</si>
  <si>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</si>
  <si>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</si>
  <si>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</si>
  <si>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</si>
  <si>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</si>
  <si>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</si>
  <si>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</si>
  <si>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</si>
  <si>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</si>
  <si>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</si>
  <si>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</si>
  <si>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</si>
  <si>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</si>
  <si>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</si>
  <si>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</si>
  <si>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</si>
  <si>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</si>
  <si>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</si>
  <si>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</si>
  <si>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</si>
  <si>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</si>
  <si>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</si>
  <si>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</si>
  <si>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</si>
  <si>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</si>
  <si>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</si>
  <si>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</si>
  <si>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</si>
  <si>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</si>
  <si>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</si>
  <si>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</si>
  <si>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</si>
  <si>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</si>
  <si>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</si>
  <si>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</si>
  <si>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</si>
  <si>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</si>
  <si>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</si>
  <si>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</si>
  <si>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</si>
  <si>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</si>
  <si>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</si>
  <si>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</si>
  <si>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</si>
  <si>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</si>
  <si>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</si>
  <si>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</si>
  <si>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</si>
  <si>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</si>
  <si>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</si>
  <si>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</si>
  <si>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</si>
  <si>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</si>
  <si>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</si>
  <si>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</si>
  <si>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</si>
  <si>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</si>
  <si>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</si>
  <si>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</si>
  <si>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</si>
  <si>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</si>
  <si>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</si>
  <si>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</si>
  <si>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</si>
  <si>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</si>
  <si>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</si>
  <si>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</si>
  <si>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</si>
  <si>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</si>
  <si>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</si>
  <si>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</si>
  <si>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</si>
  <si>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</si>
  <si>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</si>
  <si>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</si>
  <si>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</si>
  <si>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</si>
  <si>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</si>
  <si>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</si>
  <si>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</si>
  <si>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</si>
  <si>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</si>
  <si>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</si>
  <si>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</si>
  <si>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</si>
  <si>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</si>
  <si>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</si>
  <si>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</si>
  <si>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</si>
  <si>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</si>
  <si>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</si>
  <si>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</si>
  <si>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</si>
  <si>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</si>
  <si>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</si>
  <si>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</si>
  <si>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</si>
  <si>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</si>
  <si>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</si>
  <si>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</si>
  <si>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</si>
  <si>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</si>
  <si>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</si>
  <si>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</si>
  <si>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</si>
  <si>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</si>
  <si>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</si>
  <si>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</si>
  <si>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</si>
  <si>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</si>
  <si>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</si>
  <si>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</si>
  <si>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</si>
  <si>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</si>
  <si>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</si>
  <si>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</si>
  <si>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</si>
  <si>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</si>
  <si>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</si>
  <si>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</si>
  <si>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</si>
  <si>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</si>
  <si>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</si>
  <si>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</si>
  <si>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</si>
  <si>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</si>
  <si>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</si>
  <si>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</si>
  <si>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</si>
  <si>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</si>
  <si>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</si>
  <si>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</si>
  <si>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</si>
  <si>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</si>
  <si>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</si>
  <si>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</si>
  <si>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</si>
  <si>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</si>
  <si>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</si>
  <si>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</si>
  <si>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</si>
  <si>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</si>
  <si>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</si>
  <si>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</si>
  <si>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</si>
  <si>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</si>
  <si>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</si>
  <si>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</si>
  <si>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</si>
  <si>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</si>
  <si>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</si>
  <si>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</si>
  <si>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</si>
  <si>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</si>
  <si>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</si>
  <si>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</si>
  <si>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</si>
  <si>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</si>
  <si>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</si>
  <si>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</si>
  <si>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</si>
  <si>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</si>
  <si>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</si>
  <si>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</si>
  <si>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</si>
  <si>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</si>
  <si>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</si>
  <si>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</si>
  <si>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</si>
  <si>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</si>
  <si>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</si>
  <si>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</si>
  <si>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</si>
  <si>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</si>
  <si>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</si>
  <si>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</si>
  <si>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</si>
  <si>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</si>
  <si>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</si>
  <si>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</si>
  <si>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</si>
  <si>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</si>
  <si>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</si>
  <si>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</si>
  <si>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</si>
  <si>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</si>
  <si>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</si>
  <si>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</si>
  <si>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</si>
  <si>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</si>
  <si>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</si>
  <si>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</si>
  <si>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</si>
  <si>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</si>
  <si>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</si>
  <si>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</si>
  <si>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</si>
  <si>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</si>
  <si>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</si>
  <si>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</si>
  <si>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</si>
  <si>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</si>
  <si>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</si>
  <si>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</si>
  <si>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</si>
  <si>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</si>
  <si>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</si>
  <si>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</si>
  <si>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</si>
  <si>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</si>
  <si>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</si>
  <si>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</si>
  <si>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</si>
  <si>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</si>
  <si>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</si>
  <si>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</si>
  <si>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</si>
  <si>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</si>
  <si>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</si>
  <si>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</si>
  <si>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</si>
  <si>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</si>
  <si>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</si>
  <si>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</si>
  <si>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</si>
  <si>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</si>
  <si>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</si>
  <si>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</si>
  <si>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</si>
  <si>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</si>
  <si>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</si>
  <si>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</si>
  <si>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</si>
  <si>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</si>
  <si>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</si>
  <si>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</si>
  <si>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</si>
  <si>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</si>
  <si>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</si>
  <si>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</si>
  <si>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</si>
  <si>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</si>
  <si>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</si>
  <si>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</si>
  <si>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</si>
  <si>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</si>
  <si>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</si>
  <si>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</si>
  <si>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</si>
  <si>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</si>
  <si>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</si>
  <si>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</si>
  <si>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</si>
  <si>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</si>
  <si>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</si>
  <si>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</si>
  <si>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</si>
  <si>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</si>
  <si>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</si>
  <si>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</si>
  <si>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</si>
  <si>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</si>
  <si>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</si>
  <si>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</si>
  <si>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</si>
  <si>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</si>
  <si>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</si>
  <si>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</si>
  <si>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</si>
  <si>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</si>
  <si>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</si>
  <si>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</si>
  <si>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</si>
  <si>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</si>
  <si>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</si>
  <si>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</si>
  <si>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</si>
  <si>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</si>
  <si>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</si>
  <si>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</si>
  <si>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</si>
  <si>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</si>
  <si>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</si>
  <si>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</si>
  <si>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</si>
  <si>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</si>
  <si>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</si>
  <si>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</si>
  <si>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</si>
  <si>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</si>
  <si>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</si>
  <si>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</si>
  <si>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</si>
  <si>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</si>
  <si>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</si>
  <si>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</si>
  <si>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</si>
  <si>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</si>
  <si>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</si>
  <si>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</si>
  <si>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</si>
  <si>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</si>
  <si>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</si>
  <si>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</si>
  <si>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</si>
  <si>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</si>
  <si>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</si>
  <si>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</si>
  <si>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</si>
  <si>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</si>
  <si>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</si>
  <si>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</si>
  <si>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</si>
  <si>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</si>
  <si>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</si>
  <si>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</si>
  <si>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</si>
  <si>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</si>
  <si>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</si>
  <si>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</si>
  <si>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</si>
  <si>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</si>
  <si>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</si>
  <si>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</si>
  <si>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</si>
  <si>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</si>
  <si>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</si>
  <si>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</si>
  <si>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</si>
  <si>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</si>
  <si>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</si>
  <si>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</si>
  <si>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</si>
  <si>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</si>
  <si>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</si>
  <si>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</si>
  <si>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</si>
  <si>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</si>
  <si>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</si>
  <si>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</si>
  <si>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</si>
  <si>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</si>
  <si>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</si>
  <si>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</si>
  <si>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</si>
  <si>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</si>
  <si>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</si>
  <si>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</si>
  <si>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</si>
  <si>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</si>
  <si>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</si>
  <si>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</si>
  <si>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</si>
  <si>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</si>
  <si>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</si>
  <si>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</si>
  <si>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</si>
  <si>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</si>
  <si>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</si>
  <si>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</si>
  <si>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</si>
  <si>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</si>
  <si>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</si>
  <si>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</si>
  <si>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</si>
  <si>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</si>
  <si>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</si>
  <si>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</si>
  <si>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</si>
  <si>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</si>
  <si>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</si>
  <si>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</si>
  <si>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</si>
  <si>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</si>
  <si>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</si>
  <si>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</si>
  <si>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</si>
  <si>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</si>
  <si>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</si>
  <si>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</si>
  <si>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</si>
  <si>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</si>
  <si>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</si>
  <si>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</si>
  <si>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</si>
  <si>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</si>
  <si>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</si>
  <si>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</si>
  <si>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</si>
  <si>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</si>
  <si>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</si>
  <si>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</si>
  <si>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</si>
  <si>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</si>
  <si>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</si>
  <si>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</si>
  <si>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</si>
  <si>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</si>
  <si>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</si>
  <si>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</si>
  <si>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</si>
  <si>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</si>
  <si>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</si>
  <si>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</si>
  <si>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</si>
  <si>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</si>
  <si>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</si>
  <si>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</si>
  <si>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</si>
  <si>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</si>
  <si>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</si>
  <si>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</si>
  <si>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</si>
  <si>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</si>
  <si>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</si>
  <si>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</si>
  <si>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</si>
  <si>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</si>
  <si>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</si>
  <si>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</si>
  <si>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</si>
  <si>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</si>
  <si>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</si>
  <si>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</si>
  <si>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</si>
  <si>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</si>
  <si>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</si>
  <si>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</si>
  <si>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</si>
  <si>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</si>
  <si>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</si>
  <si>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</si>
  <si>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</si>
  <si>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</si>
  <si>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</si>
  <si>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</si>
  <si>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</si>
  <si>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</si>
  <si>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</si>
  <si>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</si>
  <si>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</si>
  <si>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</si>
  <si>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</si>
  <si>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</si>
  <si>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</si>
  <si>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</si>
  <si>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</si>
  <si>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</si>
  <si>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</si>
  <si>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</si>
  <si>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</si>
  <si>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</si>
  <si>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</si>
  <si>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</si>
  <si>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</si>
  <si>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</si>
  <si>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</si>
  <si>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</si>
  <si>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</si>
  <si>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</si>
  <si>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</si>
  <si>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</si>
  <si>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</si>
  <si>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</si>
  <si>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</si>
  <si>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</si>
  <si>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</si>
  <si>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</si>
  <si>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</si>
  <si>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</si>
  <si>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</si>
  <si>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</si>
  <si>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</si>
  <si>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</si>
  <si>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</si>
  <si>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</si>
  <si>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</si>
  <si>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</si>
  <si>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</si>
  <si>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</si>
  <si>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</si>
  <si>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</si>
  <si>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</si>
  <si>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</si>
  <si>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</si>
  <si>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</si>
  <si>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</si>
  <si>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</si>
  <si>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</si>
  <si>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</si>
  <si>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</si>
  <si>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</si>
  <si>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</si>
  <si>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</si>
  <si>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</si>
  <si>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</si>
  <si>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</si>
  <si>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</si>
  <si>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</si>
  <si>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</si>
  <si>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</si>
  <si>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</si>
  <si>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</si>
  <si>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</si>
  <si>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</si>
  <si>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</si>
  <si>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</si>
  <si>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</si>
  <si>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</si>
  <si>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</si>
  <si>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</si>
  <si>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</si>
  <si>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</si>
  <si>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</si>
  <si>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</si>
  <si>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</si>
  <si>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</si>
  <si>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</si>
  <si>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</si>
  <si>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</si>
  <si>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</si>
  <si>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</si>
  <si>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</si>
  <si>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</si>
  <si>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</si>
  <si>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</si>
  <si>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</si>
  <si>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</si>
  <si>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</si>
  <si>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</si>
  <si>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</si>
  <si>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</si>
  <si>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</si>
  <si>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</si>
  <si>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</si>
  <si>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</si>
  <si>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</si>
  <si>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</si>
  <si>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</si>
  <si>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</si>
  <si>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</si>
  <si>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</si>
  <si>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</si>
  <si>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</si>
  <si>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</si>
  <si>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</si>
  <si>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</si>
  <si>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</si>
  <si>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</si>
  <si>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</si>
  <si>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</si>
  <si>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</si>
  <si>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</si>
  <si>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</si>
  <si>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</si>
  <si>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</si>
  <si>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</si>
  <si>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</si>
  <si>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</si>
  <si>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</si>
  <si>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</si>
  <si>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</si>
  <si>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</si>
  <si>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</si>
  <si>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</si>
  <si>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</si>
  <si>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</si>
  <si>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</si>
  <si>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</si>
  <si>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</si>
  <si>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</si>
  <si>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</si>
  <si>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</si>
  <si>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</si>
  <si>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</si>
  <si>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</si>
  <si>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</si>
  <si>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</si>
  <si>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</si>
  <si>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</si>
  <si>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</si>
  <si>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</si>
  <si>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</si>
  <si>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</si>
  <si>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</si>
  <si>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</si>
  <si>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</si>
  <si>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</si>
  <si>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</si>
  <si>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</si>
  <si>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</si>
  <si>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</si>
  <si>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</si>
  <si>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</si>
  <si>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</si>
  <si>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</si>
  <si>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</si>
  <si>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</si>
  <si>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</si>
  <si>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</si>
  <si>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</si>
  <si>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</si>
  <si>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</si>
  <si>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</si>
  <si>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</si>
  <si>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</si>
  <si>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</si>
  <si>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</si>
  <si>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</si>
  <si>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</si>
  <si>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</si>
  <si>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</si>
  <si>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</si>
  <si>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</si>
  <si>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</si>
  <si>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</si>
  <si>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</si>
  <si>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</si>
  <si>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</si>
  <si>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</si>
  <si>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</si>
  <si>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</si>
  <si>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</si>
  <si>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</si>
  <si>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</si>
  <si>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</si>
  <si>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</si>
  <si>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</si>
  <si>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</si>
  <si>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</si>
  <si>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</si>
  <si>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</si>
  <si>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</si>
  <si>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</si>
  <si>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</si>
  <si>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</si>
  <si>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</si>
  <si>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</si>
  <si>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</si>
  <si>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</si>
  <si>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</si>
  <si>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</si>
  <si>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</si>
  <si>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</si>
  <si>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</si>
  <si>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</si>
  <si>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</si>
  <si>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</si>
  <si>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</si>
  <si>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</si>
  <si>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</si>
  <si>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</si>
  <si>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</si>
  <si>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</si>
  <si>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</si>
  <si>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</si>
  <si>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</si>
  <si>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</si>
  <si>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</si>
  <si>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</si>
  <si>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</si>
  <si>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</si>
  <si>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</si>
  <si>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</si>
  <si>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</si>
  <si>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</si>
  <si>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</si>
  <si>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</si>
  <si>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</si>
  <si>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</si>
  <si>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</si>
  <si>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</si>
  <si>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</si>
  <si>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</si>
  <si>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</si>
  <si>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</si>
  <si>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</si>
  <si>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</si>
  <si>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</si>
  <si>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</si>
  <si>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</si>
  <si>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</si>
  <si>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</si>
  <si>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</si>
  <si>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</si>
  <si>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</si>
  <si>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</si>
  <si>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</si>
  <si>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</si>
  <si>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</si>
  <si>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</si>
  <si>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</si>
  <si>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</si>
  <si>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</si>
  <si>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</si>
  <si>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</si>
  <si>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</si>
  <si>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</si>
  <si>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</si>
  <si>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</si>
  <si>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</si>
  <si>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</si>
  <si>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</si>
  <si>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</si>
  <si>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</si>
  <si>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</si>
  <si>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</si>
  <si>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</si>
  <si>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</si>
  <si>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</si>
  <si>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</si>
  <si>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</si>
  <si>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</si>
  <si>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</si>
  <si>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</si>
  <si>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</si>
  <si>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</si>
  <si>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</si>
  <si>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</si>
  <si>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</si>
  <si>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</si>
  <si>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</si>
  <si>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</si>
  <si>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</si>
  <si>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</si>
  <si>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</si>
  <si>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</si>
  <si>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</si>
  <si>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</si>
  <si>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</si>
  <si>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</si>
  <si>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</si>
  <si>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</si>
  <si>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</si>
  <si>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</si>
  <si>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</si>
  <si>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</si>
  <si>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</si>
  <si>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</si>
  <si>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</si>
  <si>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</si>
  <si>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</si>
  <si>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</si>
  <si>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</si>
  <si>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</si>
  <si>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</si>
  <si>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</si>
  <si>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</si>
  <si>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</si>
  <si>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</si>
  <si>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</si>
  <si>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</si>
  <si>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</si>
  <si>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</si>
  <si>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</si>
  <si>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</si>
  <si>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</si>
  <si>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</si>
  <si>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</si>
  <si>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</si>
  <si>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</si>
  <si>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</si>
  <si>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</si>
  <si>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</si>
  <si>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</si>
  <si>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</si>
  <si>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</si>
  <si>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</si>
  <si>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</si>
  <si>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</si>
  <si>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</si>
  <si>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</si>
  <si>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</si>
  <si>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</si>
  <si>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</si>
  <si>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</si>
  <si>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</si>
  <si>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</si>
  <si>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</si>
  <si>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</si>
  <si>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</si>
  <si>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</si>
  <si>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</si>
  <si>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</si>
  <si>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</si>
  <si>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</si>
  <si>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</si>
  <si>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</si>
  <si>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</si>
  <si>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</si>
  <si>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</si>
  <si>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</si>
  <si>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</si>
  <si>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</si>
  <si>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</si>
  <si>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</si>
  <si>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</si>
  <si>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</si>
  <si>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</si>
  <si>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</si>
  <si>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</si>
  <si>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</si>
  <si>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</si>
  <si>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</si>
  <si>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</si>
  <si>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</si>
  <si>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</si>
  <si>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</si>
  <si>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</si>
  <si>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</si>
  <si>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</si>
  <si>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</si>
  <si>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</si>
  <si>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</si>
  <si>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</si>
  <si>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</si>
  <si>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</si>
  <si>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</si>
  <si>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</si>
  <si>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</si>
  <si>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</si>
  <si>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</si>
  <si>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</si>
  <si>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</si>
  <si>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</si>
  <si>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</si>
  <si>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</si>
  <si>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</si>
  <si>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</si>
  <si>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</si>
  <si>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</si>
  <si>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</si>
  <si>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</si>
  <si>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</si>
  <si>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</si>
  <si>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</si>
  <si>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</si>
  <si>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</si>
  <si>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</si>
  <si>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</si>
  <si>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</si>
  <si>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</si>
  <si>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</si>
  <si>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</si>
  <si>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</si>
  <si>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</si>
  <si>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</si>
  <si>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</si>
  <si>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</si>
  <si>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</si>
  <si>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</si>
  <si>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</si>
  <si>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</si>
  <si>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</si>
  <si>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</si>
  <si>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</si>
  <si>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</si>
  <si>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</si>
  <si>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</si>
  <si>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</si>
  <si>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</si>
  <si>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</si>
  <si>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</si>
  <si>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</si>
  <si>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</si>
  <si>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</si>
  <si>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</si>
  <si>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</si>
  <si>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</si>
  <si>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</si>
  <si>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</si>
  <si>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</si>
  <si>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</si>
  <si>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</si>
  <si>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</si>
  <si>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</si>
  <si>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</si>
  <si>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</si>
  <si>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</si>
  <si>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</si>
  <si>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</si>
  <si>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</si>
  <si>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</si>
  <si>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</si>
  <si>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</si>
  <si>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</si>
  <si>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</si>
  <si>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</si>
  <si>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</si>
  <si>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</si>
  <si>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</si>
  <si>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</si>
  <si>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</si>
  <si>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</si>
  <si>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</si>
  <si>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</si>
  <si>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</si>
  <si>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</si>
  <si>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</si>
  <si>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</si>
  <si>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</si>
  <si>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</si>
  <si>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</si>
  <si>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</si>
  <si>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</si>
  <si>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</si>
  <si>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</si>
  <si>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</si>
  <si>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</si>
  <si>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</si>
  <si>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</si>
  <si>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</si>
  <si>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</si>
  <si>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</si>
  <si>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</si>
  <si>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</si>
  <si>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</si>
  <si>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</si>
  <si>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</si>
  <si>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</si>
  <si>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</si>
  <si>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</si>
  <si>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</si>
  <si>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</si>
  <si>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</si>
  <si>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</si>
  <si>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</si>
  <si>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</si>
  <si>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</si>
  <si>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</si>
  <si>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</si>
  <si>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</si>
  <si>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</si>
  <si>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</si>
  <si>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</si>
  <si>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</si>
  <si>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</si>
  <si>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</si>
  <si>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</si>
  <si>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</si>
  <si>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</si>
  <si>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</si>
  <si>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</si>
  <si>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</si>
  <si>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</si>
  <si>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</si>
  <si>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</si>
  <si>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</si>
  <si>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</si>
  <si>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</si>
  <si>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</si>
  <si>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</si>
  <si>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</si>
  <si>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</si>
  <si>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</si>
  <si>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</si>
  <si>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</si>
  <si>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</si>
  <si>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</si>
  <si>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</si>
  <si>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</si>
  <si>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</si>
  <si>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</si>
  <si>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</si>
  <si>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</si>
  <si>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</si>
  <si>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</si>
  <si>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</si>
  <si>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</si>
  <si>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</si>
  <si>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</si>
  <si>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</si>
  <si>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</si>
  <si>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</si>
  <si>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</si>
  <si>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</si>
  <si>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</si>
  <si>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</si>
  <si>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</si>
  <si>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</si>
  <si>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</si>
  <si>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</si>
  <si>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</si>
  <si>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</si>
  <si>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</si>
  <si>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</si>
  <si>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</si>
  <si>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</si>
  <si>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</si>
  <si>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</si>
  <si>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</si>
  <si>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</si>
  <si>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</si>
  <si>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</si>
  <si>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</si>
  <si>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</si>
  <si>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</si>
  <si>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</si>
  <si>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</si>
  <si>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</si>
  <si>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</si>
  <si>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</si>
  <si>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</si>
  <si>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</si>
  <si>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</si>
  <si>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</si>
  <si>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</si>
  <si>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</si>
  <si>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</si>
  <si>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</si>
  <si>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</si>
  <si>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</si>
  <si>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</si>
  <si>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</si>
  <si>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</si>
  <si>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</si>
  <si>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</si>
  <si>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</si>
  <si>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</si>
  <si>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</si>
  <si>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</si>
  <si>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</si>
  <si>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</si>
  <si>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</si>
  <si>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</si>
  <si>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</si>
  <si>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</si>
  <si>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</si>
  <si>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</si>
  <si>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</si>
  <si>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</si>
  <si>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</si>
  <si>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</si>
  <si>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</si>
  <si>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</si>
  <si>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</si>
  <si>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</si>
  <si>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</si>
  <si>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</si>
  <si>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</si>
  <si>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</si>
  <si>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</si>
  <si>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</si>
  <si>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</si>
  <si>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</si>
  <si>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</si>
  <si>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</si>
  <si>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</si>
  <si>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</si>
  <si>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</si>
  <si>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</si>
  <si>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</si>
  <si>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</si>
  <si>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</si>
  <si>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</si>
  <si>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</si>
  <si>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</si>
  <si>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</si>
  <si>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</si>
  <si>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</si>
  <si>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</si>
  <si>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</si>
  <si>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</si>
  <si>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</si>
  <si>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</si>
  <si>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</si>
  <si>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</si>
  <si>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</si>
  <si>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</si>
  <si>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</si>
  <si>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</si>
  <si>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</si>
  <si>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</si>
  <si>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</si>
  <si>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</si>
  <si>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</si>
  <si>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</si>
  <si>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</si>
  <si>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</si>
  <si>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</si>
  <si>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</si>
  <si>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</si>
  <si>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</si>
  <si>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</si>
  <si>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</si>
  <si>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</si>
  <si>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</si>
  <si>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</si>
  <si>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</si>
  <si>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</si>
  <si>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</si>
  <si>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</si>
  <si>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</si>
  <si>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</si>
  <si>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</si>
  <si>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</si>
  <si>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</si>
  <si>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</si>
  <si>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</si>
  <si>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</si>
  <si>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</si>
  <si>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</si>
  <si>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</si>
  <si>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</si>
  <si>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</si>
  <si>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</si>
  <si>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</si>
  <si>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</si>
  <si>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</si>
  <si>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</si>
  <si>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</si>
  <si>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</si>
  <si>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</si>
  <si>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</si>
  <si>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</si>
  <si>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</si>
  <si>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</si>
  <si>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</si>
  <si>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</si>
  <si>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</si>
  <si>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</si>
  <si>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</si>
  <si>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</si>
  <si>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</si>
  <si>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</si>
  <si>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</si>
  <si>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</si>
  <si>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</si>
  <si>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</si>
  <si>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</si>
  <si>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</si>
  <si>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</si>
  <si>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</si>
  <si>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</si>
  <si>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</si>
  <si>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</si>
  <si>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</si>
  <si>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</si>
  <si>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</si>
  <si>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</si>
  <si>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</si>
  <si>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</si>
  <si>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</si>
  <si>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</si>
  <si>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</si>
  <si>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</si>
  <si>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</si>
  <si>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</si>
  <si>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</si>
  <si>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</si>
  <si>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</si>
  <si>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</si>
  <si>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</si>
  <si>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</si>
  <si>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</si>
  <si>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</si>
  <si>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</si>
  <si>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</si>
  <si>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</si>
  <si>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</si>
  <si>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</si>
  <si>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</si>
  <si>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</si>
  <si>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</si>
  <si>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</si>
  <si>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</si>
  <si>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</si>
  <si>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</si>
  <si>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</si>
  <si>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</si>
  <si>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</si>
  <si>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</si>
  <si>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</si>
  <si>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</si>
  <si>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</si>
  <si>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</si>
  <si>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</si>
  <si>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</si>
  <si>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</si>
  <si>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</si>
  <si>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</si>
  <si>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</si>
  <si>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</si>
  <si>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</si>
  <si>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</si>
  <si>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</si>
  <si>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</si>
  <si>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</si>
  <si>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</si>
  <si>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</si>
  <si>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</si>
  <si>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</si>
  <si>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</si>
  <si>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</si>
  <si>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</si>
  <si>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</si>
  <si>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</si>
  <si>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</si>
  <si>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</si>
  <si>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</si>
  <si>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</si>
  <si>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</si>
  <si>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</si>
  <si>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</si>
  <si>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</si>
  <si>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</si>
  <si>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</si>
  <si>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</si>
  <si>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</si>
  <si>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</si>
  <si>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</si>
  <si>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</si>
  <si>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</si>
  <si>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</si>
  <si>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</si>
  <si>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</si>
  <si>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</si>
  <si>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</si>
  <si>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</si>
  <si>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</si>
  <si>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</si>
  <si>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</si>
  <si>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</si>
  <si>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</si>
  <si>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</si>
  <si>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</si>
  <si>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</si>
  <si>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</si>
  <si>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</si>
  <si>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</si>
  <si>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</si>
  <si>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</si>
  <si>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</si>
  <si>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</si>
  <si>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</si>
  <si>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</si>
  <si>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</si>
  <si>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</si>
  <si>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</si>
  <si>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</si>
  <si>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</si>
  <si>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</si>
  <si>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</si>
  <si>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</si>
  <si>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</si>
  <si>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</si>
  <si>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</si>
  <si>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</si>
  <si>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</si>
  <si>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</si>
  <si>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</si>
  <si>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</si>
  <si>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</si>
  <si>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</si>
  <si>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</si>
  <si>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</si>
  <si>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</si>
  <si>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</si>
  <si>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</si>
  <si>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</si>
  <si>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</si>
  <si>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</si>
  <si>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</si>
  <si>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</si>
  <si>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</si>
  <si>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</si>
  <si>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</si>
  <si>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</si>
  <si>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</si>
  <si>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</si>
  <si>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</si>
  <si>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</si>
  <si>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</si>
  <si>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</si>
  <si>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</si>
  <si>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</si>
  <si>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</si>
  <si>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</si>
  <si>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</si>
  <si>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</si>
  <si>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</si>
  <si>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</si>
  <si>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</si>
  <si>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</si>
  <si>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</si>
  <si>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</si>
  <si>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</si>
  <si>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</si>
  <si>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</si>
  <si>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</si>
  <si>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</si>
  <si>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</si>
  <si>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</si>
  <si>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</si>
  <si>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</si>
  <si>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</si>
  <si>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</si>
  <si>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</si>
  <si>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</si>
  <si>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</si>
  <si>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</si>
  <si>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</si>
  <si>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</si>
  <si>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</si>
  <si>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</si>
  <si>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</si>
  <si>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</si>
  <si>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</si>
  <si>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</si>
  <si>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</si>
  <si>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</si>
  <si>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</si>
  <si>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</si>
  <si>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</si>
  <si>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</si>
  <si>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</si>
  <si>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</si>
  <si>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</si>
  <si>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</si>
  <si>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</si>
  <si>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</si>
  <si>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</si>
  <si>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</si>
  <si>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</si>
  <si>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</si>
  <si>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</si>
  <si>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</si>
  <si>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</si>
  <si>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</si>
  <si>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</si>
  <si>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</si>
  <si>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</si>
  <si>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</si>
  <si>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</si>
  <si>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</si>
  <si>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</si>
  <si>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</si>
  <si>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</si>
  <si>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</si>
  <si>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</si>
  <si>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</si>
  <si>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</si>
  <si>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</si>
  <si>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</si>
  <si>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</si>
  <si>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</si>
  <si>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</si>
  <si>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</si>
  <si>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</si>
  <si>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</si>
  <si>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</si>
  <si>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</si>
  <si>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</si>
  <si>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</si>
  <si>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</si>
  <si>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</si>
  <si>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</si>
  <si>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</si>
  <si>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</si>
  <si>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</si>
  <si>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</si>
  <si>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</si>
  <si>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</si>
  <si>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</si>
  <si>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</si>
  <si>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</si>
  <si>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</si>
  <si>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</si>
  <si>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</si>
  <si>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</si>
  <si>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</si>
  <si>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</si>
  <si>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</si>
  <si>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</si>
  <si>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</si>
  <si>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</si>
  <si>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</si>
  <si>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</si>
  <si>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</si>
  <si>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</si>
  <si>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</si>
  <si>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</si>
  <si>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</si>
  <si>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</si>
  <si>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</si>
  <si>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</si>
  <si>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</si>
  <si>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</si>
  <si>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</si>
  <si>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</si>
  <si>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</si>
  <si>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</si>
  <si>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</si>
  <si>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</si>
  <si>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</si>
  <si>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</si>
  <si>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</si>
  <si>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</si>
  <si>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</si>
  <si>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</si>
  <si>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</si>
  <si>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</si>
  <si>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</si>
  <si>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</si>
  <si>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</si>
  <si>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</si>
  <si>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</si>
  <si>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</si>
  <si>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</si>
  <si>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</si>
  <si>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</si>
  <si>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</si>
  <si>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</si>
  <si>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</si>
  <si>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</si>
  <si>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</si>
  <si>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</si>
  <si>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</si>
  <si>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</si>
  <si>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</si>
  <si>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</si>
  <si>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</si>
  <si>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</si>
  <si>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</si>
  <si>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</si>
  <si>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</si>
  <si>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</si>
  <si>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</si>
  <si>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</si>
  <si>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</si>
  <si>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</si>
  <si>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</si>
  <si>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</si>
  <si>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</si>
  <si>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</si>
  <si>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</si>
  <si>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</si>
  <si>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</si>
  <si>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</si>
  <si>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</si>
  <si>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</si>
  <si>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</si>
  <si>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</si>
  <si>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</si>
  <si>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</si>
  <si>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</si>
  <si>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</si>
  <si>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</si>
  <si>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</si>
  <si>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</si>
  <si>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</si>
  <si>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</si>
  <si>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</si>
  <si>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</si>
  <si>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</si>
  <si>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</si>
  <si>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</si>
  <si>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</si>
  <si>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</si>
  <si>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</si>
  <si>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</si>
  <si>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</si>
  <si>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</si>
  <si>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</si>
  <si>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</si>
  <si>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</si>
  <si>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</si>
  <si>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</si>
  <si>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</si>
  <si>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</si>
  <si>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</si>
  <si>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</si>
  <si>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</si>
  <si>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</si>
  <si>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</si>
  <si>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</si>
  <si>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</si>
  <si>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</si>
  <si>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</si>
  <si>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</si>
  <si>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</si>
  <si>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</si>
  <si>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</si>
  <si>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</si>
  <si>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</si>
  <si>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</si>
  <si>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</si>
  <si>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</si>
  <si>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</si>
  <si>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</si>
  <si>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</si>
  <si>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</si>
  <si>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</si>
  <si>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</si>
  <si>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</si>
  <si>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</si>
  <si>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</si>
  <si>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</si>
  <si>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</si>
  <si>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</si>
  <si>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</si>
  <si>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</si>
  <si>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</si>
  <si>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</si>
  <si>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</si>
  <si>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</si>
  <si>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</si>
  <si>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</si>
  <si>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</si>
  <si>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</si>
  <si>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</si>
  <si>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</si>
  <si>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</si>
  <si>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</si>
  <si>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</si>
  <si>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</si>
  <si>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</si>
  <si>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</si>
  <si>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</si>
  <si>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</si>
  <si>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</si>
  <si>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</si>
  <si>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</si>
  <si>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</si>
  <si>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</si>
  <si>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</si>
  <si>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</si>
  <si>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</si>
  <si>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</si>
  <si>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</si>
  <si>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</si>
  <si>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</si>
  <si>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</si>
  <si>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</si>
  <si>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</si>
  <si>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</si>
  <si>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</si>
  <si>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</si>
  <si>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</si>
  <si>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</si>
  <si>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</si>
  <si>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</si>
  <si>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</si>
  <si>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</si>
  <si>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</si>
  <si>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</si>
  <si>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</si>
  <si>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</si>
  <si>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</si>
  <si>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</si>
  <si>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</si>
  <si>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</si>
  <si>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</si>
  <si>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</si>
  <si>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</si>
  <si>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</si>
  <si>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</si>
  <si>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</si>
  <si>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</si>
  <si>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</si>
  <si>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</si>
  <si>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</si>
  <si>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</si>
  <si>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</si>
  <si>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</si>
  <si>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</si>
  <si>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</si>
  <si>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</si>
  <si>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</si>
  <si>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</si>
  <si>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</si>
  <si>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</si>
  <si>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</si>
  <si>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</si>
  <si>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</si>
  <si>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</si>
  <si>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</si>
  <si>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</si>
  <si>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</si>
  <si>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</si>
  <si>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</si>
  <si>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</si>
  <si>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</si>
  <si>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</si>
  <si>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</si>
  <si>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</si>
  <si>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</si>
  <si>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</si>
  <si>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</si>
  <si>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</si>
  <si>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</si>
  <si>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</si>
  <si>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</si>
  <si>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</si>
  <si>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</si>
  <si>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</si>
  <si>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</si>
  <si>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</si>
  <si>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</si>
  <si>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</si>
  <si>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</si>
  <si>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</si>
  <si>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</si>
  <si>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</si>
  <si>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</si>
  <si>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</si>
  <si>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</si>
  <si>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</si>
  <si>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</si>
  <si>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</si>
  <si>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</si>
  <si>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</si>
  <si>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</si>
  <si>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</si>
  <si>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</si>
  <si>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</si>
  <si>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</si>
  <si>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</si>
  <si>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</si>
  <si>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</si>
  <si>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</si>
  <si>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</si>
  <si>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</si>
  <si>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</si>
  <si>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</si>
  <si>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</si>
  <si>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</si>
  <si>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</si>
  <si>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</si>
  <si>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</si>
  <si>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</si>
  <si>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</si>
  <si>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</si>
  <si>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</si>
  <si>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</si>
  <si>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</si>
  <si>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</si>
  <si>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</si>
  <si>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</si>
  <si>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</si>
  <si>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</si>
  <si>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</si>
  <si>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</si>
  <si>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</si>
  <si>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</si>
  <si>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</si>
  <si>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</si>
  <si>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</si>
  <si>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</si>
  <si>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</si>
  <si>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</si>
  <si>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</si>
  <si>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</si>
  <si>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</si>
  <si>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</si>
  <si>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</si>
  <si>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</si>
  <si>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</si>
  <si>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</si>
  <si>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</si>
  <si>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</si>
  <si>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</si>
  <si>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</si>
  <si>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</si>
  <si>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</si>
  <si>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</si>
  <si>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</si>
  <si>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</si>
  <si>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</si>
  <si>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</si>
  <si>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</si>
  <si>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</si>
  <si>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</si>
  <si>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</si>
  <si>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</si>
  <si>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</si>
  <si>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</si>
  <si>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</si>
  <si>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</si>
  <si>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</si>
  <si>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</si>
  <si>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</si>
  <si>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</si>
  <si>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</si>
  <si>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</si>
  <si>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</si>
  <si>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</si>
  <si>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</si>
  <si>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</si>
  <si>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</si>
  <si>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</si>
  <si>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</si>
  <si>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</si>
  <si>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</si>
  <si>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</si>
  <si>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</si>
  <si>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</si>
  <si>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</si>
  <si>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</si>
  <si>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</si>
  <si>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</si>
  <si>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</si>
  <si>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</si>
  <si>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</si>
  <si>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</si>
  <si>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</si>
  <si>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</si>
  <si>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</si>
  <si>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</si>
  <si>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</si>
  <si>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</si>
  <si>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</si>
  <si>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</si>
  <si>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</si>
  <si>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</si>
  <si>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</si>
  <si>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</si>
  <si>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</si>
  <si>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</si>
  <si>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</si>
  <si>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</si>
  <si>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</si>
  <si>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</si>
  <si>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</si>
  <si>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</si>
  <si>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</si>
  <si>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</si>
  <si>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</si>
  <si>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</si>
  <si>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</si>
  <si>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</si>
  <si>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</si>
  <si>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</si>
  <si>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</si>
  <si>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</si>
  <si>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</si>
  <si>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</si>
  <si>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</si>
  <si>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</si>
  <si>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</si>
  <si>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</si>
  <si>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</si>
  <si>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</si>
  <si>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</si>
  <si>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</si>
  <si>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</si>
  <si>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</si>
  <si>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</si>
  <si>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</si>
  <si>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</si>
  <si>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</si>
  <si>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</si>
  <si>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</si>
  <si>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</si>
  <si>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</si>
  <si>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</si>
  <si>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</si>
  <si>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</si>
  <si>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</si>
  <si>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</si>
  <si>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</si>
  <si>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</si>
  <si>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</si>
  <si>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</si>
  <si>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</si>
  <si>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</si>
  <si>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</si>
  <si>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</si>
  <si>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</si>
  <si>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</si>
  <si>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</si>
  <si>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</si>
  <si>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</si>
  <si>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</si>
  <si>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</si>
  <si>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</si>
  <si>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</si>
  <si>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</si>
  <si>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</si>
  <si>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</si>
  <si>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</si>
  <si>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</si>
  <si>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</si>
  <si>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</si>
  <si>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</si>
  <si>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</si>
  <si>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</si>
  <si>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</si>
  <si>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</si>
  <si>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</si>
  <si>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</si>
  <si>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</si>
  <si>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</si>
  <si>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</si>
  <si>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</si>
  <si>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</si>
  <si>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</si>
  <si>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</si>
  <si>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</si>
  <si>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</si>
  <si>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</si>
  <si>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</si>
  <si>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</si>
  <si>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</si>
  <si>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</si>
  <si>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</si>
  <si>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</si>
  <si>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</si>
  <si>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</si>
  <si>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</si>
  <si>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</si>
  <si>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</si>
  <si>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</si>
  <si>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</si>
  <si>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</si>
  <si>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</si>
  <si>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</si>
  <si>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</si>
  <si>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</si>
  <si>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</si>
  <si>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</si>
  <si>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</si>
  <si>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</si>
  <si>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</si>
  <si>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</si>
  <si>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</si>
  <si>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</si>
  <si>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</si>
  <si>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</si>
  <si>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</si>
  <si>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</si>
  <si>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</si>
  <si>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</si>
  <si>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</si>
  <si>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</si>
  <si>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</si>
  <si>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</si>
  <si>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</si>
  <si>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</si>
  <si>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</si>
  <si>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</si>
  <si>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</si>
  <si>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</si>
  <si>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</si>
  <si>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</si>
  <si>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</si>
  <si>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</si>
  <si>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</si>
  <si>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</si>
  <si>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</si>
  <si>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</si>
  <si>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</si>
  <si>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</si>
  <si>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</si>
  <si>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</si>
  <si>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</si>
  <si>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</si>
  <si>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</si>
  <si>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</si>
  <si>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</si>
  <si>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</si>
  <si>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</si>
  <si>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</si>
  <si>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</si>
  <si>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</si>
  <si>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</si>
  <si>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</si>
  <si>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</si>
  <si>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</si>
  <si>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</si>
  <si>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</si>
  <si>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</si>
  <si>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</si>
  <si>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</si>
  <si>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</si>
  <si>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</si>
  <si>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</si>
  <si>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</si>
  <si>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</si>
  <si>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</si>
  <si>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</si>
  <si>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</si>
  <si>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</si>
  <si>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</si>
  <si>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</si>
  <si>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</si>
  <si>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</si>
  <si>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</si>
  <si>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</si>
  <si>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</si>
  <si>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</si>
  <si>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</si>
  <si>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</si>
  <si>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</si>
  <si>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</si>
  <si>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</si>
  <si>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</si>
  <si>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</si>
  <si>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</si>
  <si>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</si>
  <si>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</si>
  <si>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</si>
  <si>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</si>
  <si>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</si>
  <si>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</si>
  <si>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</si>
  <si>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</si>
  <si>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</si>
  <si>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</si>
  <si>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</si>
  <si>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</si>
  <si>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</si>
  <si>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</si>
  <si>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</si>
  <si>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</si>
  <si>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</si>
  <si>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</si>
  <si>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</si>
  <si>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</si>
  <si>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</si>
  <si>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</si>
  <si>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</si>
  <si>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</si>
  <si>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</si>
  <si>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</si>
  <si>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</si>
  <si>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</si>
  <si>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</si>
  <si>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</si>
  <si>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</si>
  <si>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</si>
  <si>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</si>
  <si>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</si>
  <si>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</si>
  <si>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</si>
  <si>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</si>
  <si>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</si>
  <si>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</si>
  <si>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</si>
  <si>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</si>
  <si>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</si>
  <si>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</si>
  <si>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</si>
  <si>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</si>
  <si>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</si>
  <si>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</si>
  <si>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</si>
  <si>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</si>
  <si>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</si>
  <si>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</si>
  <si>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</si>
  <si>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</si>
  <si>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</si>
  <si>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</si>
  <si>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</si>
  <si>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</si>
  <si>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</si>
  <si>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</si>
  <si>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</si>
  <si>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</si>
  <si>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</si>
  <si>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</si>
  <si>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</si>
  <si>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</si>
  <si>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</si>
  <si>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</si>
  <si>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</si>
  <si>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</si>
  <si>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</si>
  <si>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</si>
  <si>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</si>
  <si>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</si>
  <si>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</si>
  <si>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</si>
  <si>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</si>
  <si>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</si>
  <si>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</si>
  <si>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</si>
  <si>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</si>
  <si>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</si>
  <si>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</si>
  <si>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</si>
  <si>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</si>
  <si>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</si>
  <si>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</si>
  <si>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</si>
  <si>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</si>
  <si>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</si>
  <si>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</si>
  <si>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</si>
  <si>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</si>
  <si>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</si>
  <si>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</si>
  <si>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</si>
  <si>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</si>
  <si>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</si>
  <si>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</si>
  <si>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</si>
  <si>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</si>
  <si>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</si>
  <si>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</si>
  <si>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</si>
  <si>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</si>
  <si>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</si>
  <si>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</si>
  <si>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</si>
  <si>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</si>
  <si>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</si>
  <si>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</si>
  <si>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</si>
  <si>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</si>
  <si>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</si>
  <si>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</si>
  <si>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</si>
  <si>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</si>
  <si>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</si>
  <si>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</si>
  <si>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</si>
  <si>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</si>
  <si>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</si>
  <si>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</si>
  <si>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</si>
  <si>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</si>
  <si>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</si>
  <si>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</si>
  <si>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</si>
  <si>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</si>
  <si>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</si>
  <si>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</si>
  <si>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</si>
  <si>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</si>
  <si>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</si>
  <si>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</si>
  <si>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</si>
  <si>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</si>
  <si>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</si>
  <si>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</si>
  <si>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</si>
  <si>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</si>
  <si>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</si>
  <si>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</si>
  <si>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</si>
  <si>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</si>
  <si>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</si>
  <si>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</si>
  <si>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</si>
  <si>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</si>
  <si>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</si>
  <si>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</si>
  <si>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</si>
  <si>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</si>
  <si>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</si>
  <si>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</si>
  <si>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</si>
  <si>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</si>
  <si>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</si>
  <si>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</si>
  <si>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</si>
  <si>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</si>
  <si>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</si>
  <si>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</si>
  <si>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</si>
  <si>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</si>
  <si>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</si>
  <si>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</si>
  <si>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</si>
  <si>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</si>
  <si>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</si>
  <si>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</si>
  <si>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</si>
  <si>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</si>
  <si>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</si>
  <si>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</si>
  <si>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</si>
  <si>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</si>
  <si>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</si>
  <si>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</si>
  <si>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</si>
  <si>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</si>
  <si>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</si>
  <si>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</si>
  <si>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</si>
  <si>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</si>
  <si>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</si>
  <si>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</si>
  <si>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</si>
  <si>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</si>
  <si>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</si>
  <si>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</si>
  <si>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</si>
  <si>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</si>
  <si>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</si>
  <si>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</si>
  <si>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</si>
  <si>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</si>
  <si>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</si>
  <si>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</si>
  <si>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</si>
  <si>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</si>
  <si>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</si>
  <si>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</si>
  <si>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</si>
  <si>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</si>
  <si>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</si>
  <si>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</si>
  <si>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</si>
  <si>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</si>
  <si>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</si>
  <si>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</si>
  <si>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</si>
  <si>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</si>
  <si>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</si>
  <si>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</si>
  <si>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</si>
  <si>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</si>
  <si>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</si>
  <si>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</si>
  <si>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</si>
  <si>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</si>
  <si>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</si>
  <si>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</si>
  <si>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</si>
  <si>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</si>
  <si>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</si>
  <si>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</si>
  <si>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</si>
  <si>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</si>
  <si>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</si>
  <si>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</si>
  <si>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</si>
  <si>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</si>
  <si>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</si>
  <si>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</si>
  <si>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</si>
  <si>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</si>
  <si>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</si>
  <si>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</si>
  <si>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</si>
  <si>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</si>
  <si>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</si>
  <si>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</si>
  <si>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</si>
  <si>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</si>
  <si>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</si>
  <si>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</si>
  <si>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</si>
  <si>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</si>
  <si>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</si>
  <si>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</si>
  <si>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</si>
  <si>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</si>
  <si>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</si>
  <si>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</si>
  <si>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</si>
  <si>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</si>
  <si>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</si>
  <si>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</si>
  <si>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</si>
  <si>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</si>
  <si>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</si>
  <si>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</si>
  <si>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</si>
  <si>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</si>
  <si>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</si>
  <si>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</si>
  <si>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</si>
  <si>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</si>
  <si>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</si>
  <si>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</si>
  <si>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</si>
  <si>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</si>
  <si>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</si>
  <si>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</si>
  <si>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</si>
  <si>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</si>
  <si>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</si>
  <si>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</si>
  <si>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</si>
  <si>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</si>
  <si>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</si>
  <si>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</si>
  <si>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</si>
  <si>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</si>
  <si>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</si>
  <si>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</si>
  <si>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</si>
  <si>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</si>
  <si>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</si>
  <si>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</si>
  <si>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</si>
  <si>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</si>
  <si>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</si>
  <si>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</si>
  <si>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</si>
  <si>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</si>
  <si>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</si>
  <si>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</si>
  <si>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</si>
  <si>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</si>
  <si>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</si>
  <si>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</si>
  <si>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</si>
  <si>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</si>
  <si>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</si>
  <si>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</si>
  <si>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</si>
  <si>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</si>
  <si>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</si>
  <si>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</si>
  <si>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</si>
  <si>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</si>
  <si>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</si>
  <si>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</si>
  <si>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</si>
  <si>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</si>
  <si>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</si>
  <si>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</si>
  <si>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</si>
  <si>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</si>
  <si>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</si>
  <si>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</si>
  <si>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</si>
  <si>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</si>
  <si>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</si>
  <si>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</si>
  <si>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</si>
  <si>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</si>
  <si>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</si>
  <si>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</si>
  <si>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</si>
  <si>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</si>
  <si>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</si>
  <si>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</si>
  <si>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</si>
  <si>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</si>
  <si>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</si>
  <si>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</si>
  <si>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</si>
  <si>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</si>
  <si>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</si>
  <si>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</si>
  <si>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</si>
  <si>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</si>
  <si>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</si>
  <si>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</si>
  <si>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</si>
  <si>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</si>
  <si>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</si>
  <si>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</si>
  <si>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</si>
  <si>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</si>
  <si>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</si>
  <si>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</si>
  <si>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</si>
  <si>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</si>
  <si>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</si>
  <si>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</si>
  <si>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</si>
  <si>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</si>
  <si>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</si>
  <si>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</si>
  <si>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</si>
  <si>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</si>
  <si>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</si>
  <si>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</si>
  <si>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</si>
  <si>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</si>
  <si>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</si>
  <si>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</si>
  <si>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</si>
  <si>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</si>
  <si>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</si>
  <si>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</si>
  <si>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</si>
  <si>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</si>
  <si>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</si>
  <si>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</si>
  <si>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</si>
  <si>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</si>
  <si>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</si>
  <si>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</si>
  <si>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</si>
  <si>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</si>
  <si>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</si>
  <si>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</si>
  <si>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</si>
  <si>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</si>
  <si>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</si>
  <si>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</si>
  <si>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</si>
  <si>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</si>
  <si>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</si>
  <si>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</si>
  <si>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</si>
  <si>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</si>
  <si>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</si>
  <si>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</si>
  <si>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</si>
  <si>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</si>
  <si>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</si>
  <si>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</si>
  <si>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</si>
  <si>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</si>
  <si>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</si>
  <si>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</si>
  <si>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</si>
  <si>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</si>
  <si>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</si>
  <si>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</si>
  <si>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</si>
  <si>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</si>
  <si>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</si>
  <si>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</si>
  <si>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</si>
  <si>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</si>
  <si>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</si>
  <si>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</si>
  <si>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</si>
  <si>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</si>
  <si>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</si>
  <si>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</si>
  <si>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</si>
  <si>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</si>
  <si>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</si>
  <si>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</si>
  <si>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</si>
  <si>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</si>
  <si>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</si>
  <si>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</si>
  <si>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</si>
  <si>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</si>
  <si>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</si>
  <si>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</si>
  <si>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</si>
  <si>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</si>
  <si>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</si>
  <si>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</si>
  <si>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</si>
  <si>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</si>
  <si>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</si>
  <si>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</si>
  <si>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</si>
  <si>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</si>
  <si>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</si>
  <si>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</si>
  <si>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</si>
  <si>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</si>
  <si>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</si>
  <si>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</si>
  <si>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</si>
  <si>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</si>
  <si>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</si>
  <si>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</si>
  <si>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</si>
  <si>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</si>
  <si>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</si>
  <si>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</si>
  <si>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</si>
  <si>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</si>
  <si>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</si>
  <si>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</si>
  <si>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</si>
  <si>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</si>
  <si>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</si>
  <si>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</si>
  <si>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</si>
  <si>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</si>
  <si>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</si>
  <si>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</si>
  <si>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</si>
  <si>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</si>
  <si>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</si>
  <si>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</si>
  <si>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</si>
  <si>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</si>
  <si>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</si>
  <si>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</si>
  <si>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</si>
  <si>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</si>
  <si>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</si>
  <si>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</si>
  <si>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</si>
  <si>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</si>
  <si>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</si>
  <si>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</si>
  <si>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</si>
  <si>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</si>
  <si>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</si>
  <si>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</si>
  <si>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</si>
  <si>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</si>
  <si>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</si>
  <si>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</si>
  <si>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</si>
  <si>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</si>
  <si>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</si>
  <si>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</si>
  <si>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</si>
  <si>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</si>
  <si>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</si>
  <si>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</si>
  <si>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</si>
  <si>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</si>
  <si>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</si>
  <si>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</si>
  <si>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</si>
  <si>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</si>
  <si>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</si>
  <si>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</si>
  <si>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</si>
  <si>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</si>
  <si>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</si>
  <si>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</si>
  <si>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</si>
  <si>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</si>
  <si>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</si>
  <si>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</si>
  <si>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</si>
  <si>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</si>
  <si>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</si>
  <si>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</si>
  <si>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</si>
  <si>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</si>
  <si>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</si>
  <si>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</si>
  <si>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</si>
  <si>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</si>
  <si>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</si>
  <si>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</si>
  <si>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</si>
  <si>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</si>
  <si>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</si>
  <si>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</si>
  <si>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</si>
  <si>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</si>
  <si>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</si>
  <si>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</si>
  <si>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</si>
  <si>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</si>
  <si>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</si>
  <si>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</si>
  <si>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</si>
  <si>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</si>
  <si>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</si>
  <si>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</si>
  <si>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</si>
  <si>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</si>
  <si>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</si>
  <si>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</si>
  <si>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</si>
  <si>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</si>
  <si>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</si>
  <si>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</si>
  <si>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</si>
  <si>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</si>
  <si>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</si>
  <si>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</si>
  <si>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</si>
  <si>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</si>
  <si>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</si>
  <si>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</si>
  <si>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</si>
  <si>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</si>
  <si>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</si>
  <si>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</si>
  <si>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</si>
  <si>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</si>
  <si>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</si>
  <si>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</si>
  <si>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</si>
  <si>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</si>
  <si>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</si>
  <si>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</si>
  <si>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</si>
  <si>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</si>
  <si>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</si>
  <si>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</si>
  <si>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</si>
  <si>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</si>
  <si>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</si>
  <si>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</si>
  <si>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</si>
  <si>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</si>
  <si>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</si>
  <si>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</si>
  <si>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</si>
  <si>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</si>
  <si>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</si>
  <si>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</si>
  <si>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</si>
  <si>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</si>
  <si>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</si>
  <si>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</si>
  <si>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</si>
  <si>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</si>
  <si>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</si>
  <si>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</si>
  <si>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</si>
  <si>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</si>
  <si>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</si>
  <si>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</si>
  <si>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</si>
  <si>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</si>
  <si>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</si>
  <si>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</si>
  <si>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</si>
  <si>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</si>
  <si>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</si>
  <si>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</si>
  <si>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</si>
  <si>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</si>
  <si>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</si>
  <si>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</si>
  <si>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</si>
  <si>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</si>
  <si>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</si>
  <si>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</si>
  <si>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</si>
  <si>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</si>
  <si>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</si>
  <si>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</si>
  <si>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</si>
  <si>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</si>
  <si>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</si>
  <si>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</si>
  <si>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</si>
  <si>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</si>
  <si>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</si>
  <si>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</si>
  <si>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</si>
  <si>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</si>
  <si>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</si>
  <si>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</si>
  <si>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</si>
  <si>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</si>
  <si>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</si>
  <si>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</si>
  <si>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</si>
  <si>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</si>
  <si>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</si>
  <si>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</si>
  <si>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</si>
  <si>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</si>
  <si>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</si>
  <si>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</si>
  <si>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</si>
  <si>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</si>
  <si>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</si>
  <si>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</si>
  <si>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</si>
  <si>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</si>
  <si>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</si>
  <si>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</si>
  <si>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</si>
  <si>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</si>
  <si>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</si>
  <si>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</si>
  <si>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</si>
  <si>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</si>
  <si>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</si>
  <si>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</si>
  <si>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</si>
  <si>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</si>
  <si>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</si>
  <si>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</si>
  <si>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</si>
  <si>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</si>
  <si>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</si>
  <si>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</si>
  <si>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</si>
  <si>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</si>
  <si>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</si>
  <si>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</si>
  <si>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</si>
  <si>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</si>
  <si>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</si>
  <si>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</si>
  <si>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</si>
  <si>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</si>
  <si>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</si>
  <si>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</si>
  <si>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</si>
  <si>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</si>
  <si>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</si>
  <si>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</si>
  <si>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</si>
  <si>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</si>
  <si>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</si>
  <si>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</si>
  <si>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</si>
  <si>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</si>
  <si>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</si>
  <si>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</si>
  <si>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</si>
  <si>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</si>
  <si>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</si>
  <si>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</si>
  <si>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</si>
  <si>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</si>
  <si>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</si>
  <si>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</si>
  <si>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</si>
  <si>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</si>
  <si>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</si>
  <si>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</si>
  <si>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</si>
  <si>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</si>
  <si>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</si>
  <si>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</si>
  <si>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</si>
  <si>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</si>
  <si>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</si>
  <si>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</si>
  <si>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</si>
  <si>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</si>
  <si>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</si>
  <si>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</si>
  <si>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</si>
  <si>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</si>
  <si>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</si>
  <si>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</si>
  <si>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</si>
  <si>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</si>
  <si>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</si>
  <si>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</si>
  <si>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</si>
  <si>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</si>
  <si>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</si>
  <si>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</si>
  <si>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</si>
  <si>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</si>
  <si>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</si>
  <si>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</si>
  <si>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</si>
  <si>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</si>
  <si>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</si>
  <si>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</si>
  <si>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</si>
  <si>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</si>
  <si>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</si>
  <si>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</si>
  <si>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</si>
  <si>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</si>
  <si>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</si>
  <si>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</si>
  <si>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</si>
  <si>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</si>
  <si>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</si>
  <si>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</si>
  <si>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</si>
  <si>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</si>
  <si>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</si>
  <si>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</si>
  <si>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</si>
  <si>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</si>
  <si>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</si>
  <si>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</si>
  <si>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</si>
  <si>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</si>
  <si>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</si>
  <si>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</si>
  <si>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</si>
  <si>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</si>
  <si>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</si>
  <si>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</si>
  <si>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</si>
  <si>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</si>
  <si>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</si>
  <si>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</si>
  <si>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</si>
  <si>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</si>
  <si>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</si>
  <si>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</si>
  <si>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</si>
  <si>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</si>
  <si>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</si>
  <si>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</si>
  <si>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</si>
  <si>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</si>
  <si>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</si>
  <si>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</si>
  <si>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</si>
  <si>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</si>
  <si>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</si>
  <si>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</si>
  <si>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</si>
  <si>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</si>
  <si>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</si>
  <si>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</si>
  <si>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</si>
  <si>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</si>
  <si>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</si>
  <si>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</si>
  <si>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</si>
  <si>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</si>
  <si>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</si>
  <si>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</si>
  <si>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</si>
  <si>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</si>
  <si>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</si>
  <si>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</si>
  <si>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</si>
  <si>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</si>
  <si>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</si>
  <si>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</si>
  <si>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</si>
  <si>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</si>
  <si>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</si>
  <si>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</si>
  <si>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</si>
  <si>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</si>
  <si>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</si>
  <si>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</si>
  <si>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</si>
  <si>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</si>
  <si>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</si>
  <si>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</si>
  <si>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</si>
  <si>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</si>
  <si>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</si>
  <si>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</si>
  <si>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</si>
  <si>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</si>
  <si>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</si>
  <si>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</si>
  <si>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</si>
  <si>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</si>
  <si>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</si>
  <si>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</si>
  <si>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</si>
  <si>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</si>
  <si>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</si>
  <si>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</si>
  <si>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</si>
  <si>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</si>
  <si>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</si>
  <si>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</si>
  <si>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</si>
  <si>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</si>
  <si>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</si>
  <si>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</si>
  <si>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</si>
  <si>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</si>
  <si>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</si>
  <si>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</si>
  <si>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</si>
  <si>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</si>
  <si>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</si>
  <si>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</si>
  <si>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</si>
  <si>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</si>
  <si>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</si>
  <si>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</si>
  <si>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</si>
  <si>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</si>
  <si>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</si>
  <si>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</si>
  <si>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</si>
  <si>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</si>
  <si>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</si>
  <si>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</si>
  <si>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</si>
  <si>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</si>
  <si>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</si>
  <si>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</si>
  <si>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</si>
  <si>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</si>
  <si>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</si>
  <si>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</si>
  <si>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</si>
  <si>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</si>
  <si>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</si>
  <si>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</si>
  <si>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</si>
  <si>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</si>
  <si>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</si>
  <si>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</si>
  <si>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</si>
  <si>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</si>
  <si>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</si>
  <si>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</si>
  <si>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</si>
  <si>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</si>
  <si>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</si>
  <si>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</si>
  <si>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</si>
  <si>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</si>
  <si>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</si>
  <si>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</si>
  <si>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</si>
  <si>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</si>
  <si>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</si>
  <si>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</si>
  <si>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</si>
  <si>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</si>
  <si>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</si>
  <si>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</si>
  <si>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</si>
  <si>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</si>
  <si>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</si>
  <si>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</si>
  <si>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</si>
  <si>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</si>
  <si>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</si>
  <si>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</si>
  <si>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</si>
  <si>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</si>
  <si>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</si>
  <si>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</si>
  <si>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</si>
  <si>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</si>
  <si>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</si>
  <si>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</si>
  <si>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</si>
  <si>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</si>
  <si>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</si>
  <si>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</si>
  <si>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</si>
  <si>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</si>
  <si>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</si>
  <si>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</si>
  <si>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</si>
  <si>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</si>
  <si>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</si>
  <si>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</si>
  <si>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</si>
  <si>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</si>
  <si>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</si>
  <si>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</si>
  <si>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</si>
  <si>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</si>
  <si>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</si>
  <si>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</si>
  <si>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</si>
  <si>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</si>
  <si>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</si>
  <si>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</si>
  <si>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</si>
  <si>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</si>
  <si>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</si>
  <si>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</si>
  <si>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</si>
  <si>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</si>
  <si>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</si>
  <si>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</si>
  <si>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</si>
  <si>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</si>
  <si>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</si>
  <si>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</si>
  <si>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</si>
  <si>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</si>
  <si>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</si>
  <si>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</si>
  <si>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</si>
  <si>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</si>
  <si>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</si>
  <si>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</si>
  <si>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</si>
  <si>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</si>
  <si>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</si>
  <si>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</si>
  <si>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</si>
  <si>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</si>
  <si>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</si>
  <si>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</si>
  <si>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</si>
  <si>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</si>
  <si>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</si>
  <si>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</si>
  <si>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</si>
  <si>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</si>
  <si>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</si>
  <si>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</si>
  <si>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</si>
  <si>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</si>
  <si>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</si>
  <si>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</si>
  <si>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</si>
  <si>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</si>
  <si>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</si>
  <si>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</si>
  <si>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</si>
  <si>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</si>
  <si>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</si>
  <si>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</si>
  <si>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</si>
  <si>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</si>
  <si>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</si>
  <si>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</si>
  <si>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</si>
  <si>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</si>
  <si>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</si>
  <si>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</si>
  <si>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</si>
  <si>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</si>
  <si>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</si>
  <si>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</si>
  <si>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</si>
  <si>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</si>
  <si>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</si>
  <si>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</si>
  <si>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</si>
  <si>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</si>
  <si>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</si>
  <si>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</si>
  <si>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</si>
  <si>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</si>
  <si>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</si>
  <si>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</si>
  <si>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</si>
  <si>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</si>
  <si>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</si>
  <si>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</si>
  <si>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</si>
  <si>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</si>
  <si>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</si>
  <si>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</si>
  <si>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</si>
  <si>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</si>
  <si>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</si>
  <si>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</si>
  <si>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</si>
  <si>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</si>
  <si>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</si>
  <si>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</si>
  <si>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</si>
  <si>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</si>
  <si>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</si>
  <si>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</si>
  <si>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</si>
  <si>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</si>
  <si>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</si>
  <si>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</si>
  <si>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</si>
  <si>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</si>
  <si>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</si>
  <si>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</si>
  <si>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</si>
  <si>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</si>
  <si>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</si>
  <si>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</si>
  <si>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</si>
  <si>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</si>
  <si>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</si>
  <si>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</si>
  <si>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</si>
  <si>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</si>
  <si>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</si>
  <si>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</si>
  <si>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</si>
  <si>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</si>
  <si>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</si>
  <si>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</si>
  <si>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</si>
  <si>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</si>
  <si>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</si>
  <si>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</si>
  <si>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</si>
  <si>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</si>
  <si>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</si>
  <si>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</si>
  <si>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</si>
  <si>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</si>
  <si>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</si>
  <si>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</si>
  <si>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</si>
  <si>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</si>
  <si>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</si>
  <si>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</si>
  <si>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</si>
  <si>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</si>
  <si>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</si>
  <si>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</si>
  <si>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</si>
  <si>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</si>
  <si>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</si>
  <si>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</si>
  <si>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</si>
  <si>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</si>
  <si>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</si>
  <si>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</si>
  <si>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</si>
  <si>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</si>
  <si>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</si>
  <si>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</si>
  <si>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</si>
  <si>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</si>
  <si>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</si>
  <si>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</si>
  <si>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</si>
  <si>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</si>
  <si>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</si>
  <si>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</si>
  <si>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</si>
  <si>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</si>
  <si>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</si>
  <si>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</si>
  <si>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</si>
  <si>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</si>
  <si>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</si>
  <si>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</si>
  <si>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</si>
  <si>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</si>
  <si>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</si>
  <si>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</si>
  <si>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</si>
  <si>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</si>
  <si>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</si>
  <si>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</si>
  <si>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</si>
  <si>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</si>
  <si>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</si>
  <si>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</si>
  <si>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</si>
  <si>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</si>
  <si>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</si>
  <si>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</si>
  <si>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</si>
  <si>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</si>
  <si>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</si>
  <si>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</si>
  <si>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</si>
  <si>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</si>
  <si>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</si>
  <si>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</si>
  <si>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</si>
  <si>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</si>
  <si>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</si>
  <si>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</si>
  <si>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</si>
  <si>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</si>
  <si>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</si>
  <si>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</si>
  <si>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</si>
  <si>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</si>
  <si>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</si>
  <si>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</si>
  <si>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</si>
  <si>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</si>
  <si>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</si>
  <si>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</si>
  <si>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</si>
  <si>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</si>
  <si>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</si>
  <si>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</si>
  <si>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</si>
  <si>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</si>
  <si>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</si>
  <si>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</si>
  <si>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</si>
  <si>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</si>
  <si>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</si>
  <si>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</si>
  <si>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</si>
  <si>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</si>
  <si>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</si>
  <si>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</si>
  <si>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</si>
  <si>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</si>
  <si>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</si>
  <si>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</si>
  <si>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</si>
  <si>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</si>
  <si>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</si>
  <si>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</si>
  <si>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</si>
  <si>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</si>
  <si>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</si>
  <si>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</si>
  <si>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</si>
  <si>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</si>
  <si>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</si>
  <si>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</si>
  <si>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</si>
  <si>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</si>
  <si>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</si>
  <si>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</si>
  <si>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</si>
  <si>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</si>
  <si>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</si>
  <si>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</si>
  <si>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</si>
  <si>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</si>
  <si>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</si>
  <si>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</si>
  <si>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</si>
  <si>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</si>
  <si>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</si>
  <si>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</si>
  <si>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</si>
  <si>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</si>
  <si>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</si>
  <si>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</si>
  <si>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</si>
  <si>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</si>
  <si>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</si>
  <si>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</si>
  <si>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</si>
  <si>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</si>
  <si>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</si>
  <si>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</si>
  <si>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</si>
  <si>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</si>
  <si>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</si>
  <si>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</si>
  <si>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</si>
  <si>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</si>
  <si>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</si>
  <si>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</si>
  <si>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</si>
  <si>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</si>
  <si>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</si>
  <si>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</si>
  <si>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</si>
  <si>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</si>
  <si>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</si>
  <si>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</si>
  <si>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</si>
  <si>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</si>
  <si>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</si>
  <si>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</si>
  <si>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</si>
  <si>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</si>
  <si>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</si>
  <si>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</si>
  <si>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</si>
  <si>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</si>
  <si>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</si>
  <si>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</si>
  <si>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</si>
  <si>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</si>
  <si>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</si>
  <si>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</si>
  <si>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</si>
  <si>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</si>
  <si>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</si>
  <si>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</si>
  <si>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</si>
  <si>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</si>
  <si>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</si>
  <si>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</si>
  <si>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</si>
  <si>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</si>
  <si>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</si>
  <si>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</si>
  <si>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</si>
  <si>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</si>
  <si>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</si>
  <si>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</si>
  <si>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</si>
  <si>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</si>
  <si>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</si>
  <si>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</si>
  <si>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</si>
  <si>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</si>
  <si>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</si>
  <si>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</si>
  <si>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</si>
  <si>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</si>
  <si>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</si>
  <si>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</si>
  <si>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</si>
  <si>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</si>
  <si>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</si>
  <si>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</si>
  <si>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</si>
  <si>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</si>
  <si>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</si>
  <si>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</si>
  <si>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</si>
  <si>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</si>
  <si>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</si>
  <si>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</si>
  <si>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</si>
  <si>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</si>
  <si>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</si>
  <si>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</si>
  <si>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</si>
  <si>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</si>
  <si>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</si>
  <si>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</si>
  <si>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</si>
  <si>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</si>
  <si>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</si>
  <si>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</si>
  <si>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</si>
  <si>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</si>
  <si>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</si>
  <si>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</si>
  <si>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</si>
  <si>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</si>
  <si>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</si>
  <si>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</si>
  <si>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</si>
  <si>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</si>
  <si>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</si>
  <si>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</si>
  <si>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</si>
  <si>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</si>
  <si>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</si>
  <si>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</si>
  <si>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</si>
  <si>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</si>
  <si>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</si>
  <si>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</si>
  <si>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</si>
  <si>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</si>
  <si>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</si>
  <si>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</si>
  <si>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</si>
  <si>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</si>
  <si>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</si>
  <si>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</si>
  <si>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</si>
  <si>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</si>
  <si>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</si>
  <si>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</si>
  <si>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</si>
  <si>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</si>
  <si>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</si>
  <si>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</si>
  <si>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</si>
  <si>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</si>
  <si>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</si>
  <si>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</si>
  <si>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</si>
  <si>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</si>
  <si>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</si>
  <si>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</si>
  <si>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</si>
  <si>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</si>
  <si>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</si>
  <si>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</si>
  <si>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</si>
  <si>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</si>
  <si>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</si>
  <si>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</si>
  <si>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</si>
  <si>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</si>
  <si>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</si>
  <si>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</si>
  <si>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</si>
  <si>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</si>
  <si>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</si>
  <si>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</si>
  <si>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</si>
  <si>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</si>
  <si>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</si>
  <si>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</si>
  <si>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</si>
  <si>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</si>
  <si>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</si>
  <si>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</si>
  <si>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</si>
  <si>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</si>
  <si>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</si>
  <si>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</si>
  <si>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</si>
  <si>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</si>
  <si>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</si>
  <si>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</si>
  <si>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</si>
  <si>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</si>
  <si>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</si>
  <si>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</si>
  <si>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</si>
  <si>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</si>
  <si>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</si>
  <si>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</si>
  <si>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</si>
  <si>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</si>
  <si>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</si>
  <si>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</si>
  <si>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</si>
  <si>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</si>
  <si>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</si>
  <si>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</si>
  <si>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</si>
  <si>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</si>
  <si>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</si>
  <si>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</si>
  <si>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</si>
  <si>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</si>
  <si>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</si>
  <si>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</si>
  <si>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</si>
  <si>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</si>
  <si>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</si>
  <si>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</si>
  <si>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</si>
  <si>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</si>
  <si>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</si>
  <si>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</si>
  <si>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</si>
  <si>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</si>
  <si>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</si>
  <si>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</si>
  <si>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</si>
  <si>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</si>
  <si>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</si>
  <si>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</si>
  <si>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</si>
  <si>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</si>
  <si>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</si>
  <si>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</si>
  <si>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</si>
  <si>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</si>
  <si>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</si>
  <si>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</si>
  <si>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</si>
  <si>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</si>
  <si>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</si>
  <si>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</si>
  <si>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</si>
  <si>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</si>
  <si>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</si>
  <si>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</si>
  <si>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</si>
  <si>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</si>
  <si>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</si>
  <si>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</si>
  <si>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</si>
  <si>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</si>
  <si>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</si>
  <si>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</si>
  <si>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</si>
  <si>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</si>
  <si>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</si>
  <si>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</si>
  <si>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</si>
  <si>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</si>
  <si>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</si>
  <si>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</si>
  <si>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</si>
  <si>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</si>
  <si>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</si>
  <si>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</si>
  <si>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</si>
  <si>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</si>
  <si>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</si>
  <si>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</si>
  <si>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</si>
  <si>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</si>
  <si>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</si>
  <si>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</si>
  <si>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</si>
  <si>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</si>
  <si>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</si>
  <si>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</si>
  <si>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</si>
  <si>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</si>
  <si>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</si>
  <si>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</si>
  <si>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</si>
  <si>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</si>
  <si>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</si>
  <si>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</si>
  <si>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</si>
  <si>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</si>
  <si>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</si>
  <si>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</si>
  <si>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</si>
  <si>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</si>
  <si>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</si>
  <si>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</si>
  <si>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</si>
  <si>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</si>
  <si>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</si>
  <si>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</si>
  <si>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</si>
  <si>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</si>
  <si>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</si>
  <si>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</si>
  <si>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</si>
  <si>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</si>
  <si>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</si>
  <si>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</si>
  <si>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</si>
  <si>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</si>
  <si>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</si>
  <si>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</si>
  <si>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</si>
  <si>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</si>
  <si>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</si>
  <si>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</si>
  <si>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</si>
  <si>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</si>
  <si>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</si>
  <si>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</si>
  <si>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</si>
  <si>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</si>
  <si>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</si>
  <si>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</si>
  <si>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</si>
  <si>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</si>
  <si>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</si>
  <si>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</si>
  <si>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</si>
  <si>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</si>
  <si>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</si>
  <si>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</si>
  <si>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</si>
  <si>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</si>
  <si>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</si>
  <si>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</si>
  <si>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</si>
  <si>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</si>
  <si>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</si>
  <si>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</si>
  <si>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</si>
  <si>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</si>
  <si>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</si>
  <si>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</si>
  <si>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</si>
  <si>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</si>
  <si>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</si>
  <si>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</si>
  <si>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</si>
  <si>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</si>
  <si>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</si>
  <si>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</si>
  <si>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</si>
  <si>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</si>
  <si>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</si>
  <si>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</si>
  <si>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</si>
  <si>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</si>
  <si>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</si>
  <si>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</si>
  <si>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</si>
  <si>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</si>
  <si>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</si>
  <si>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</si>
  <si>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</si>
  <si>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</si>
  <si>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</si>
  <si>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</si>
  <si>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</si>
  <si>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</si>
  <si>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</si>
  <si>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</si>
  <si>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</si>
  <si>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</si>
  <si>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</si>
  <si>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</si>
  <si>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</si>
  <si>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</si>
  <si>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</si>
  <si>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</si>
  <si>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</si>
  <si>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</si>
  <si>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</si>
  <si>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</si>
  <si>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</si>
  <si>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</si>
  <si>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</si>
  <si>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</si>
  <si>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</si>
  <si>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</si>
  <si>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</si>
  <si>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</si>
  <si>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</si>
  <si>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</si>
  <si>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</si>
  <si>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</si>
  <si>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</si>
  <si>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</si>
  <si>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</si>
  <si>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</si>
  <si>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</si>
  <si>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</si>
  <si>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</si>
  <si>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</si>
  <si>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</si>
  <si>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</si>
  <si>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</si>
  <si>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</si>
  <si>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</si>
  <si>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</si>
  <si>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</si>
  <si>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</si>
  <si>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</si>
  <si>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</si>
  <si>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</si>
  <si>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</si>
  <si>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</si>
  <si>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</si>
  <si>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</si>
  <si>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</si>
  <si>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</si>
  <si>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</si>
  <si>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</si>
  <si>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</si>
  <si>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</si>
  <si>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</si>
  <si>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</si>
  <si>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</si>
  <si>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</si>
  <si>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</si>
  <si>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</si>
  <si>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</si>
  <si>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</si>
  <si>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</si>
  <si>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</si>
  <si>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</si>
  <si>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</si>
  <si>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</si>
  <si>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</si>
  <si>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</si>
  <si>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</si>
  <si>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</si>
  <si>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</si>
  <si>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</si>
  <si>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</si>
  <si>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</si>
  <si>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</si>
  <si>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</si>
  <si>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</si>
  <si>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</si>
  <si>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</si>
  <si>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</si>
  <si>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</si>
  <si>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</si>
  <si>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</si>
  <si>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</si>
  <si>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</si>
  <si>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</si>
  <si>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</si>
  <si>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</si>
  <si>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</si>
  <si>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</si>
  <si>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</si>
  <si>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</si>
  <si>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</si>
  <si>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</si>
  <si>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</si>
  <si>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</si>
  <si>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</si>
  <si>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</si>
  <si>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</si>
  <si>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</si>
  <si>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</si>
  <si>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</si>
  <si>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</si>
  <si>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</si>
  <si>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</si>
  <si>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</si>
  <si>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</si>
  <si>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</si>
  <si>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</si>
  <si>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</si>
  <si>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</si>
  <si>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</si>
  <si>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</si>
  <si>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</si>
  <si>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</si>
  <si>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</si>
  <si>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</si>
  <si>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</si>
  <si>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</si>
  <si>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</si>
  <si>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</si>
  <si>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</si>
  <si>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</si>
  <si>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</si>
  <si>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</si>
  <si>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</si>
  <si>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</si>
  <si>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</si>
  <si>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</si>
  <si>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</si>
  <si>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</si>
  <si>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</si>
  <si>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</si>
  <si>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</si>
  <si>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</si>
  <si>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</si>
  <si>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</si>
  <si>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</si>
  <si>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</si>
  <si>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</si>
  <si>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</si>
  <si>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</si>
  <si>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</si>
  <si>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</si>
  <si>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</si>
  <si>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</si>
  <si>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</si>
  <si>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</si>
  <si>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</si>
  <si>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</si>
  <si>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</si>
  <si>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</si>
  <si>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</si>
  <si>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</si>
  <si>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</si>
  <si>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</si>
  <si>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</si>
  <si>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</si>
  <si>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</si>
  <si>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</si>
  <si>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</si>
  <si>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</si>
  <si>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</si>
  <si>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</si>
  <si>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</si>
  <si>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</si>
  <si>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</si>
  <si>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</si>
  <si>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</si>
  <si>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</si>
  <si>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</si>
  <si>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</si>
  <si>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</si>
  <si>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</si>
  <si>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</si>
  <si>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</si>
  <si>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</si>
  <si>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</si>
  <si>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</si>
  <si>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</si>
  <si>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</si>
  <si>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</si>
  <si>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</si>
  <si>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</si>
  <si>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</si>
  <si>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</si>
  <si>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</si>
  <si>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</si>
  <si>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</si>
  <si>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</si>
  <si>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</si>
  <si>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</si>
  <si>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</si>
  <si>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</si>
  <si>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</si>
  <si>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</si>
  <si>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</si>
  <si>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</si>
  <si>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</si>
  <si>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</si>
  <si>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</si>
  <si>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</si>
  <si>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</si>
  <si>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</si>
  <si>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</si>
  <si>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</si>
  <si>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</si>
  <si>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</si>
  <si>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</si>
  <si>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</si>
  <si>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</si>
  <si>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</si>
  <si>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</si>
  <si>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</si>
  <si>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</si>
  <si>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</si>
  <si>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</si>
  <si>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</si>
  <si>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</si>
  <si>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</si>
  <si>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</si>
  <si>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</si>
  <si>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</si>
  <si>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</si>
  <si>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</si>
  <si>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</si>
  <si>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</si>
  <si>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</si>
  <si>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</si>
  <si>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</si>
  <si>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</si>
  <si>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</si>
  <si>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</si>
  <si>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</si>
  <si>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</si>
  <si>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</si>
  <si>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</si>
  <si>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</si>
  <si>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</si>
  <si>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</si>
  <si>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</si>
  <si>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</si>
  <si>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</si>
  <si>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</si>
  <si>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</si>
  <si>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</si>
  <si>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</si>
  <si>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</si>
  <si>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</si>
  <si>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</si>
  <si>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</si>
  <si>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</si>
  <si>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</si>
  <si>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</si>
  <si>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</si>
  <si>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</si>
  <si>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</si>
  <si>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</si>
  <si>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</si>
  <si>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</si>
  <si>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</si>
  <si>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</si>
  <si>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</si>
  <si>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</si>
  <si>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</si>
  <si>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</si>
  <si>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</si>
  <si>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</si>
  <si>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</si>
  <si>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</si>
  <si>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</si>
  <si>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</si>
  <si>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</si>
  <si>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</si>
  <si>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</si>
  <si>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</si>
  <si>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</si>
  <si>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</si>
  <si>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</si>
  <si>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</si>
  <si>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</si>
  <si>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</si>
  <si>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</si>
  <si>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</si>
  <si>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</si>
  <si>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</si>
  <si>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</si>
  <si>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</si>
  <si>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</si>
  <si>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</si>
  <si>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</si>
  <si>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</si>
  <si>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</si>
  <si>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</si>
  <si>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</si>
  <si>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</si>
  <si>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</si>
  <si>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</si>
  <si>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</si>
  <si>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</si>
  <si>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</si>
  <si>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</si>
  <si>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</si>
  <si>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</si>
  <si>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</si>
  <si>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</si>
  <si>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</si>
  <si>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</si>
  <si>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</si>
  <si>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</si>
  <si>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</si>
  <si>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</si>
  <si>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</si>
  <si>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</si>
  <si>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</si>
  <si>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</si>
  <si>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</si>
  <si>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</si>
  <si>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</si>
  <si>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</si>
  <si>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</si>
  <si>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</si>
  <si>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</si>
  <si>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</si>
  <si>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</si>
  <si>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</si>
  <si>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</si>
  <si>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</si>
  <si>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</si>
  <si>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</si>
  <si>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</si>
  <si>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</si>
  <si>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</si>
  <si>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</si>
  <si>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</si>
  <si>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</si>
  <si>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</si>
  <si>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</si>
  <si>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</si>
  <si>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</si>
  <si>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</si>
  <si>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</si>
  <si>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</si>
  <si>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</si>
  <si>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</si>
  <si>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</si>
  <si>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</si>
  <si>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</si>
  <si>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</si>
  <si>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</si>
  <si>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</si>
  <si>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</si>
  <si>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</si>
  <si>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</si>
  <si>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</si>
  <si>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</si>
  <si>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</si>
  <si>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</si>
  <si>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</si>
  <si>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</si>
  <si>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</si>
  <si>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</si>
  <si>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</si>
  <si>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</si>
  <si>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</si>
  <si>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</si>
  <si>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</si>
  <si>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</si>
  <si>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</si>
  <si>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</si>
  <si>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</si>
  <si>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</si>
  <si>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</si>
  <si>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</si>
  <si>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</si>
  <si>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</si>
  <si>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</si>
  <si>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</si>
  <si>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</si>
  <si>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</si>
  <si>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</si>
  <si>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</si>
  <si>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</si>
  <si>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</si>
  <si>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</si>
  <si>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</si>
  <si>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</si>
  <si>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</si>
  <si>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</si>
  <si>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</si>
  <si>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</si>
  <si>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</si>
  <si>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</si>
  <si>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</si>
  <si>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</si>
  <si>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</si>
  <si>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</si>
  <si>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</si>
  <si>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</si>
  <si>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</si>
  <si>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</si>
  <si>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</si>
  <si>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</si>
  <si>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</si>
  <si>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</si>
  <si>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</si>
  <si>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</si>
  <si>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</si>
  <si>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</si>
  <si>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</si>
  <si>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</si>
  <si>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</si>
  <si>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</si>
  <si>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</si>
  <si>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</si>
  <si>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</si>
  <si>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</si>
  <si>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</si>
  <si>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</si>
  <si>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</si>
  <si>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</si>
  <si>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</si>
  <si>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</si>
  <si>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</si>
  <si>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</si>
  <si>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</si>
  <si>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</si>
  <si>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</si>
  <si>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</si>
  <si>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</si>
  <si>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</si>
  <si>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</si>
  <si>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</si>
  <si>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</si>
  <si>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</si>
  <si>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</si>
  <si>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</si>
  <si>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</si>
  <si>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</si>
  <si>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</si>
  <si>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</si>
  <si>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</si>
  <si>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</si>
  <si>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</si>
  <si>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</si>
  <si>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</si>
  <si>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</si>
  <si>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</si>
  <si>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</si>
  <si>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</si>
  <si>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</si>
  <si>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</si>
  <si>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</si>
  <si>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</si>
  <si>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</si>
  <si>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</si>
  <si>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</si>
  <si>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</si>
  <si>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</si>
  <si>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</si>
  <si>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</si>
  <si>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</si>
  <si>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</si>
  <si>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</si>
  <si>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</si>
  <si>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</si>
  <si>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</si>
  <si>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</si>
  <si>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</si>
  <si>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</si>
  <si>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</si>
  <si>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</si>
  <si>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</si>
  <si>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</si>
  <si>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</si>
  <si>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</si>
  <si>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</si>
  <si>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</si>
  <si>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</si>
  <si>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</si>
  <si>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</si>
  <si>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</si>
  <si>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</si>
  <si>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</si>
  <si>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</si>
  <si>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</si>
  <si>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</si>
  <si>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</si>
  <si>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</si>
  <si>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</si>
  <si>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</si>
  <si>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</si>
  <si>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</si>
  <si>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</si>
  <si>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</si>
  <si>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</si>
  <si>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</si>
  <si>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</si>
  <si>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</si>
  <si>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</si>
  <si>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</si>
  <si>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</si>
  <si>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</si>
  <si>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</si>
  <si>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</si>
  <si>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</si>
  <si>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</si>
  <si>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</si>
  <si>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</si>
  <si>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</si>
  <si>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</si>
  <si>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</si>
  <si>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</si>
  <si>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</si>
  <si>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</si>
  <si>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</si>
  <si>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</si>
  <si>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</si>
  <si>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</si>
  <si>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</si>
  <si>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</si>
  <si>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</si>
  <si>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</si>
  <si>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</si>
  <si>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</si>
  <si>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</si>
  <si>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</si>
  <si>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</si>
  <si>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</si>
  <si>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</si>
  <si>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</si>
  <si>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</si>
  <si>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</si>
  <si>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</si>
  <si>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</si>
  <si>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</si>
  <si>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</si>
  <si>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</si>
  <si>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</si>
  <si>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</si>
  <si>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</si>
  <si>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</si>
  <si>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</si>
  <si>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</si>
  <si>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</si>
  <si>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</si>
  <si>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</si>
  <si>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</si>
  <si>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</si>
  <si>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</si>
  <si>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</si>
  <si>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</si>
  <si>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</si>
  <si>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</si>
  <si>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</si>
  <si>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</si>
  <si>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</si>
  <si>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</si>
  <si>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</si>
  <si>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</si>
  <si>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</si>
  <si>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</si>
  <si>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</si>
  <si>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</si>
  <si>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</si>
  <si>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</si>
  <si>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</si>
  <si>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</si>
  <si>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</si>
  <si>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</si>
  <si>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</si>
  <si>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</si>
  <si>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</si>
  <si>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</si>
  <si>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</si>
  <si>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</si>
  <si>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</si>
  <si>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</si>
  <si>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</si>
  <si>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</si>
  <si>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</si>
  <si>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</si>
  <si>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</si>
  <si>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</si>
  <si>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</si>
  <si>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</si>
  <si>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</si>
  <si>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</si>
  <si>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</si>
  <si>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</si>
  <si>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</si>
  <si>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</si>
  <si>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</si>
  <si>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</si>
  <si>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</si>
  <si>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</si>
  <si>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</si>
  <si>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</si>
  <si>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</si>
  <si>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</si>
  <si>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</si>
  <si>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</si>
  <si>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</si>
  <si>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</si>
  <si>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</si>
  <si>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</si>
  <si>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</si>
  <si>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</si>
  <si>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</si>
  <si>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</si>
  <si>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</si>
  <si>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</si>
  <si>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</si>
  <si>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</si>
  <si>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</si>
  <si>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</si>
  <si>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</si>
  <si>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</si>
  <si>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</si>
  <si>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</si>
  <si>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</si>
  <si>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</si>
  <si>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</si>
  <si>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</si>
  <si>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</si>
  <si>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</si>
  <si>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</si>
  <si>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</si>
  <si>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</si>
  <si>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</si>
  <si>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</si>
  <si>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</si>
  <si>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</si>
  <si>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</si>
  <si>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</si>
  <si>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</si>
  <si>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</si>
  <si>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</si>
  <si>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</si>
  <si>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</si>
  <si>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</si>
  <si>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</si>
  <si>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</si>
  <si>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</si>
  <si>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</si>
  <si>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</si>
  <si>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</si>
  <si>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</si>
  <si>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</si>
  <si>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</si>
  <si>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</si>
  <si>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</si>
  <si>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</si>
  <si>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</si>
  <si>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</si>
  <si>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</si>
  <si>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</si>
  <si>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</si>
  <si>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</si>
  <si>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</si>
  <si>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</si>
  <si>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</si>
  <si>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</si>
  <si>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</si>
  <si>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</si>
  <si>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</si>
  <si>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</si>
  <si>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</si>
  <si>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</si>
  <si>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</si>
  <si>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</si>
  <si>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</si>
  <si>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</si>
  <si>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</si>
  <si>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</si>
  <si>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</si>
  <si>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</si>
  <si>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</si>
  <si>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</si>
  <si>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</si>
  <si>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</si>
  <si>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</si>
  <si>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</si>
  <si>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</si>
  <si>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</si>
  <si>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</si>
  <si>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</si>
  <si>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</si>
  <si>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</si>
  <si>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</si>
  <si>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</si>
  <si>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</si>
  <si>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</si>
  <si>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</si>
  <si>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</si>
  <si>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</si>
  <si>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</si>
  <si>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</si>
  <si>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</si>
  <si>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</si>
  <si>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</si>
  <si>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</si>
  <si>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</si>
  <si>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</si>
  <si>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</si>
  <si>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</si>
  <si>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</si>
  <si>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</si>
  <si>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</si>
  <si>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</si>
  <si>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</si>
  <si>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</si>
  <si>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</si>
  <si>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</si>
  <si>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</si>
  <si>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</si>
  <si>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</si>
  <si>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</si>
  <si>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</si>
  <si>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</si>
  <si>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</si>
  <si>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</si>
  <si>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</si>
  <si>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</si>
  <si>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</si>
  <si>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</si>
  <si>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</si>
  <si>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</si>
  <si>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</si>
  <si>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</si>
  <si>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</si>
  <si>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</si>
  <si>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</si>
  <si>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</si>
  <si>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</si>
  <si>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</si>
  <si>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</si>
  <si>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</si>
  <si>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</si>
  <si>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</si>
  <si>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</si>
  <si>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</si>
  <si>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</si>
  <si>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</si>
  <si>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</si>
  <si>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</si>
  <si>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</si>
  <si>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</si>
  <si>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</si>
  <si>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</si>
  <si>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</si>
  <si>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</si>
  <si>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</si>
  <si>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</si>
  <si>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</si>
  <si>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</si>
  <si>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</si>
  <si>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</si>
  <si>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</si>
  <si>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</si>
  <si>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</si>
  <si>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</si>
  <si>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</si>
  <si>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</si>
  <si>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</si>
  <si>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</si>
  <si>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</si>
  <si>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</si>
  <si>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</si>
  <si>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</si>
  <si>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</si>
  <si>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</si>
  <si>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</si>
  <si>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</si>
  <si>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</si>
  <si>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</si>
  <si>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</si>
  <si>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</si>
  <si>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</si>
  <si>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</si>
  <si>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</si>
  <si>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</si>
  <si>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</si>
  <si>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</si>
  <si>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</si>
  <si>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</si>
  <si>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</si>
  <si>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</si>
  <si>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</si>
  <si>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</si>
  <si>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</si>
  <si>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</si>
  <si>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</si>
  <si>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</si>
  <si>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</si>
  <si>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</si>
  <si>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</si>
  <si>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</si>
  <si>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</si>
  <si>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</si>
  <si>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</si>
  <si>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</si>
  <si>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</si>
  <si>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</si>
  <si>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</si>
  <si>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</si>
  <si>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</si>
  <si>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</si>
  <si>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</si>
  <si>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</si>
  <si>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</si>
  <si>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</si>
  <si>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</si>
  <si>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</si>
  <si>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</si>
  <si>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</si>
  <si>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</si>
  <si>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</si>
  <si>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</si>
  <si>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</si>
  <si>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</si>
  <si>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</si>
  <si>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</si>
  <si>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</si>
  <si>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</si>
  <si>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</si>
  <si>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</si>
  <si>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</si>
  <si>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</si>
  <si>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</si>
  <si>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</si>
  <si>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</si>
  <si>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</si>
  <si>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</si>
  <si>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</si>
  <si>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</si>
  <si>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</si>
  <si>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</si>
  <si>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</si>
  <si>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</si>
  <si>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</si>
  <si>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</si>
  <si>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</si>
  <si>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</si>
  <si>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</si>
  <si>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</si>
  <si>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</si>
  <si>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</si>
  <si>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</si>
  <si>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</si>
  <si>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</si>
  <si>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</si>
  <si>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</si>
  <si>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</si>
  <si>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</si>
  <si>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</si>
  <si>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</si>
  <si>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</si>
  <si>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</si>
  <si>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</si>
  <si>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</si>
  <si>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</si>
  <si>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</si>
  <si>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</si>
  <si>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</si>
  <si>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</si>
  <si>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</si>
  <si>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</si>
  <si>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</si>
  <si>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</si>
  <si>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</si>
  <si>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</si>
  <si>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</si>
  <si>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</si>
  <si>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</si>
  <si>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</si>
  <si>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</si>
  <si>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</si>
  <si>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</si>
  <si>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</si>
  <si>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</si>
  <si>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</si>
  <si>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</si>
  <si>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</si>
  <si>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</si>
  <si>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</si>
  <si>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</si>
  <si>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</si>
  <si>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</si>
  <si>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</si>
  <si>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</si>
  <si>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</si>
  <si>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</si>
  <si>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</si>
  <si>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</si>
  <si>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</si>
  <si>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</si>
  <si>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</si>
  <si>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</si>
  <si>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</si>
  <si>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</si>
  <si>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</si>
  <si>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</si>
  <si>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</si>
  <si>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</si>
  <si>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</si>
  <si>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</si>
  <si>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</si>
  <si>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</si>
  <si>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</si>
  <si>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</si>
  <si>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</si>
  <si>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</si>
  <si>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</si>
  <si>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</si>
  <si>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</si>
  <si>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</si>
  <si>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</si>
  <si>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</si>
  <si>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</si>
  <si>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</si>
  <si>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</si>
  <si>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</si>
  <si>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</si>
  <si>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</si>
  <si>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</si>
  <si>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</si>
  <si>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</si>
  <si>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</si>
  <si>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</si>
  <si>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</si>
  <si>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</si>
  <si>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</si>
  <si>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</si>
  <si>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</si>
  <si>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</si>
  <si>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</si>
  <si>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</si>
  <si>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</si>
  <si>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</si>
  <si>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</si>
  <si>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</si>
  <si>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</si>
  <si>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</si>
  <si>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</si>
  <si>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</si>
  <si>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</si>
  <si>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</si>
  <si>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</si>
  <si>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</si>
  <si>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</si>
  <si>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</si>
  <si>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</si>
  <si>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</si>
  <si>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</si>
  <si>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</si>
  <si>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</si>
  <si>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</si>
  <si>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</si>
  <si>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</si>
  <si>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</si>
  <si>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</si>
  <si>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</si>
  <si>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</si>
  <si>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</si>
  <si>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</si>
  <si>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</si>
  <si>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</si>
  <si>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</si>
  <si>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</si>
  <si>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</si>
  <si>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</si>
  <si>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</si>
  <si>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</si>
  <si>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</si>
  <si>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</si>
  <si>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</si>
  <si>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</si>
  <si>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</si>
  <si>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</si>
  <si>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</si>
  <si>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</si>
  <si>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</si>
  <si>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</si>
  <si>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</si>
  <si>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</si>
  <si>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</si>
  <si>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</si>
  <si>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</si>
  <si>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</si>
  <si>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</si>
  <si>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</si>
  <si>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</si>
  <si>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</si>
  <si>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</si>
  <si>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</si>
  <si>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</si>
  <si>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</si>
  <si>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</si>
  <si>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</si>
  <si>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</si>
  <si>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</si>
  <si>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</si>
  <si>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</si>
  <si>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</si>
  <si>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</si>
  <si>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</si>
  <si>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</si>
  <si>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</si>
  <si>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</si>
  <si>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</si>
  <si>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</si>
  <si>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</si>
  <si>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</si>
  <si>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</si>
  <si>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</si>
  <si>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</si>
  <si>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</si>
  <si>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</si>
  <si>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</si>
  <si>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</si>
  <si>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</si>
  <si>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</si>
  <si>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</si>
  <si>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</si>
  <si>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</si>
  <si>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</si>
  <si>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</si>
  <si>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</si>
  <si>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</si>
  <si>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</si>
  <si>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</si>
  <si>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</si>
  <si>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</si>
  <si>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</si>
  <si>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</si>
  <si>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</si>
  <si>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</si>
  <si>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</si>
  <si>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</si>
  <si>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</si>
  <si>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</si>
  <si>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</si>
  <si>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</si>
  <si>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</si>
  <si>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</si>
  <si>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</si>
  <si>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</si>
  <si>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</si>
  <si>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</si>
  <si>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</si>
  <si>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</si>
  <si>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</si>
  <si>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</si>
  <si>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</si>
  <si>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</si>
  <si>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</si>
  <si>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</si>
  <si>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</si>
  <si>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</si>
  <si>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</si>
  <si>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</si>
  <si>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</si>
  <si>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</si>
  <si>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</si>
  <si>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</si>
  <si>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</si>
  <si>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</si>
  <si>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</si>
  <si>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</si>
  <si>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</si>
  <si>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</si>
  <si>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</si>
  <si>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</si>
  <si>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</si>
  <si>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</si>
  <si>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</si>
  <si>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</si>
  <si>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</si>
  <si>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</si>
  <si>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</si>
  <si>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</si>
  <si>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</si>
  <si>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</si>
  <si>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</si>
  <si>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</si>
  <si>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</si>
  <si>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</si>
  <si>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</si>
  <si>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</si>
  <si>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</si>
  <si>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</si>
  <si>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</si>
  <si>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</si>
  <si>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</si>
  <si>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</si>
  <si>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</si>
  <si>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</si>
  <si>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</si>
  <si>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</si>
  <si>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</si>
  <si>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</si>
  <si>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</si>
  <si>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</si>
  <si>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</si>
  <si>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</si>
  <si>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</si>
  <si>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</si>
  <si>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</si>
  <si>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</si>
  <si>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</si>
  <si>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</si>
  <si>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</si>
  <si>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</si>
  <si>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</si>
  <si>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</si>
  <si>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</si>
  <si>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</si>
  <si>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</si>
  <si>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</si>
  <si>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</si>
  <si>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</si>
  <si>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</si>
  <si>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</si>
  <si>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</si>
  <si>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</si>
  <si>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</si>
  <si>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</si>
  <si>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</si>
  <si>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</si>
  <si>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</si>
  <si>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</si>
  <si>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</si>
  <si>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</si>
  <si>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</si>
  <si>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</si>
  <si>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</si>
  <si>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</si>
  <si>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</si>
  <si>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</si>
  <si>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</si>
  <si>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</si>
  <si>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</si>
  <si>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</si>
  <si>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</si>
  <si>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</si>
  <si>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</si>
  <si>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</si>
  <si>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</si>
  <si>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</si>
  <si>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</si>
  <si>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</si>
  <si>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</si>
  <si>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</si>
  <si>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</si>
  <si>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</si>
  <si>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</si>
  <si>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</si>
  <si>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</si>
  <si>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</si>
  <si>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</si>
  <si>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</si>
  <si>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</si>
  <si>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</si>
  <si>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</si>
  <si>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</si>
  <si>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</si>
  <si>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</si>
  <si>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</si>
  <si>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</si>
  <si>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</si>
  <si>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</si>
  <si>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</si>
  <si>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</si>
  <si>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</si>
  <si>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</si>
  <si>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</si>
  <si>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</si>
  <si>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</si>
  <si>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</si>
  <si>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</si>
  <si>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</si>
  <si>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</si>
  <si>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</si>
  <si>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</si>
  <si>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</si>
  <si>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</si>
  <si>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</si>
  <si>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</si>
  <si>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</si>
  <si>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</si>
  <si>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</si>
  <si>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</si>
  <si>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</si>
  <si>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</si>
  <si>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</si>
  <si>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</si>
  <si>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</si>
  <si>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</si>
  <si>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</si>
  <si>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</si>
  <si>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</si>
  <si>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</si>
  <si>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</si>
  <si>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</si>
  <si>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</si>
  <si>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</si>
  <si>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</si>
  <si>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</si>
  <si>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</si>
  <si>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</si>
  <si>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</si>
  <si>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</si>
  <si>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</si>
  <si>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</si>
  <si>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</si>
  <si>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</si>
  <si>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</si>
  <si>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</si>
  <si>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</si>
  <si>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</si>
  <si>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</si>
  <si>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</si>
  <si>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</si>
  <si>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</si>
  <si>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</si>
  <si>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</si>
  <si>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</si>
  <si>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</si>
  <si>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</si>
  <si>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</si>
  <si>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</si>
  <si>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</si>
  <si>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</si>
  <si>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</si>
  <si>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</si>
  <si>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</si>
  <si>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</si>
  <si>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</si>
  <si>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</si>
  <si>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</si>
  <si>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</si>
  <si>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</si>
  <si>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</si>
  <si>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</si>
  <si>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</si>
  <si>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</si>
  <si>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</si>
  <si>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</si>
  <si>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</si>
  <si>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</si>
  <si>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</si>
  <si>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</si>
  <si>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</si>
  <si>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</si>
  <si>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</si>
  <si>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</si>
  <si>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</si>
  <si>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</si>
  <si>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</si>
  <si>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</si>
  <si>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</si>
  <si>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</si>
  <si>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</si>
  <si>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</si>
  <si>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</si>
  <si>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</si>
  <si>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</si>
  <si>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</si>
  <si>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</si>
  <si>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</si>
  <si>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</si>
  <si>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</si>
  <si>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</si>
  <si>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</si>
  <si>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</si>
  <si>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</si>
  <si>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</si>
  <si>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</si>
  <si>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</si>
  <si>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</si>
  <si>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</si>
  <si>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</si>
  <si>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</si>
  <si>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</si>
  <si>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</si>
  <si>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</si>
  <si>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</si>
  <si>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</si>
  <si>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</si>
  <si>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</si>
  <si>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</si>
  <si>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</si>
  <si>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</si>
  <si>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</si>
  <si>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</si>
  <si>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</si>
  <si>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</si>
  <si>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</si>
  <si>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</si>
  <si>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</si>
  <si>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</si>
  <si>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</si>
  <si>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</si>
  <si>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</si>
  <si>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</si>
  <si>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</si>
  <si>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</si>
  <si>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</si>
  <si>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</si>
  <si>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</si>
  <si>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</si>
  <si>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</si>
  <si>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</si>
  <si>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</si>
  <si>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</si>
  <si>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</si>
  <si>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</si>
  <si>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</si>
  <si>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</si>
  <si>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</si>
  <si>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</si>
  <si>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</si>
  <si>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</si>
  <si>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</si>
  <si>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</si>
  <si>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</si>
  <si>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</si>
  <si>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</si>
  <si>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</si>
  <si>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</si>
  <si>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</si>
  <si>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</si>
  <si>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</si>
  <si>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</si>
  <si>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</si>
  <si>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</si>
  <si>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</si>
  <si>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</si>
  <si>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</si>
  <si>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</si>
  <si>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</si>
  <si>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</si>
  <si>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</si>
  <si>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</si>
  <si>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</si>
  <si>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</si>
  <si>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</si>
  <si>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</si>
  <si>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</si>
  <si>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</si>
  <si>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</si>
  <si>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</si>
  <si>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</si>
  <si>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</si>
  <si>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</si>
  <si>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</si>
  <si>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</si>
  <si>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</si>
  <si>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</si>
  <si>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</si>
  <si>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</si>
  <si>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</si>
  <si>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</si>
  <si>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</si>
  <si>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</si>
  <si>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</si>
  <si>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</si>
  <si>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</si>
  <si>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</si>
  <si>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</si>
  <si>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</si>
  <si>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</si>
  <si>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</si>
  <si>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</si>
  <si>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</si>
  <si>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</si>
  <si>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</si>
  <si>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</si>
  <si>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</si>
  <si>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</si>
  <si>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</si>
  <si>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</si>
  <si>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</si>
  <si>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</si>
  <si>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</si>
  <si>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</si>
  <si>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</si>
  <si>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</si>
  <si>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</si>
  <si>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</si>
  <si>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</si>
  <si>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</si>
  <si>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</si>
  <si>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</si>
  <si>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</si>
  <si>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</si>
  <si>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</si>
  <si>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</si>
  <si>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</si>
  <si>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</si>
  <si>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</si>
  <si>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</si>
  <si>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</si>
  <si>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</si>
  <si>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</si>
  <si>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</si>
  <si>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</si>
  <si>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</si>
  <si>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</si>
  <si>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</si>
  <si>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</si>
  <si>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</si>
  <si>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</si>
  <si>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</si>
  <si>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</si>
  <si>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</si>
  <si>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</si>
  <si>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</si>
  <si>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</si>
  <si>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</si>
  <si>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</si>
  <si>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</si>
  <si>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</si>
  <si>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</si>
  <si>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</si>
  <si>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</si>
  <si>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</si>
  <si>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</si>
  <si>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</si>
  <si>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</si>
  <si>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</si>
  <si>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</si>
  <si>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</si>
  <si>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</si>
  <si>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</si>
  <si>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</si>
  <si>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</si>
  <si>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</si>
  <si>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</si>
  <si>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</si>
  <si>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</si>
  <si>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</si>
  <si>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</si>
  <si>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</si>
  <si>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</si>
  <si>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</si>
  <si>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</si>
  <si>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</si>
  <si>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</si>
  <si>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</si>
  <si>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</si>
  <si>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</si>
  <si>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</si>
  <si>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</si>
  <si>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</si>
  <si>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</si>
  <si>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</si>
  <si>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</si>
  <si>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</si>
  <si>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</si>
  <si>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</si>
  <si>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</si>
  <si>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</si>
  <si>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</si>
  <si>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</si>
  <si>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</si>
  <si>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</si>
  <si>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</si>
  <si>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</si>
  <si>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</si>
  <si>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</si>
  <si>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</si>
  <si>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</si>
  <si>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</si>
  <si>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</si>
  <si>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</si>
  <si>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</si>
  <si>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</si>
  <si>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</si>
  <si>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</si>
  <si>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</si>
  <si>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</si>
  <si>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</si>
  <si>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</si>
  <si>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</si>
  <si>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</si>
  <si>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</si>
  <si>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</si>
  <si>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</si>
  <si>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</si>
  <si>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</si>
  <si>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</si>
  <si>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</si>
  <si>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</si>
  <si>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</si>
  <si>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</si>
  <si>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</si>
  <si>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</si>
  <si>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</si>
  <si>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</si>
  <si>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</si>
  <si>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</si>
  <si>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</si>
  <si>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</si>
  <si>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</si>
  <si>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</si>
  <si>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</si>
  <si>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</si>
  <si>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</si>
  <si>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</si>
  <si>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</si>
  <si>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</si>
  <si>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</si>
  <si>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</si>
  <si>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</si>
  <si>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</si>
  <si>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</si>
  <si>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</si>
  <si>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</si>
  <si>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</si>
  <si>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</si>
  <si>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</si>
  <si>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</si>
  <si>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</si>
  <si>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</si>
  <si>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</si>
  <si>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</si>
  <si>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</si>
  <si>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</si>
  <si>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</si>
  <si>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</si>
  <si>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</si>
  <si>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</si>
  <si>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</si>
  <si>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</si>
  <si>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</si>
  <si>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</si>
  <si>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</si>
  <si>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</si>
  <si>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</si>
  <si>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</si>
  <si>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</si>
  <si>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</si>
  <si>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</si>
  <si>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</si>
  <si>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</si>
  <si>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</si>
  <si>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</si>
  <si>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</si>
  <si>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</si>
  <si>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</si>
  <si>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</si>
  <si>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</si>
  <si>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</si>
  <si>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</si>
  <si>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</si>
  <si>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</si>
  <si>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</si>
  <si>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</si>
  <si>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</si>
  <si>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</si>
  <si>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</si>
  <si>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</si>
  <si>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</si>
  <si>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</si>
  <si>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</si>
  <si>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</si>
  <si>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</si>
  <si>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</si>
  <si>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</si>
  <si>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</si>
  <si>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</si>
  <si>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</si>
  <si>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</si>
  <si>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</si>
  <si>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</si>
  <si>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</si>
  <si>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</si>
  <si>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</si>
  <si>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</si>
  <si>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</si>
  <si>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</si>
  <si>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</si>
  <si>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</si>
  <si>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</si>
  <si>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</si>
  <si>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</si>
  <si>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</si>
  <si>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</si>
  <si>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</si>
  <si>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</si>
  <si>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</si>
  <si>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</si>
  <si>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</si>
  <si>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</si>
  <si>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</si>
  <si>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</si>
  <si>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</si>
  <si>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</si>
  <si>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</si>
  <si>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</si>
  <si>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</si>
  <si>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</si>
  <si>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</si>
  <si>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</si>
  <si>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</si>
  <si>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</si>
  <si>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</si>
  <si>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</si>
  <si>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</si>
  <si>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</si>
  <si>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</si>
  <si>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</si>
  <si>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</si>
  <si>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</si>
  <si>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</si>
  <si>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</si>
  <si>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</si>
  <si>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</si>
  <si>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</si>
  <si>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</si>
  <si>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</si>
  <si>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</si>
  <si>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</si>
  <si>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</si>
  <si>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</si>
  <si>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</si>
  <si>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</si>
  <si>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</si>
  <si>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</si>
  <si>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</si>
  <si>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</si>
  <si>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</si>
  <si>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</si>
  <si>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</si>
  <si>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</si>
  <si>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</si>
  <si>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</si>
  <si>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</si>
  <si>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</si>
  <si>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</si>
  <si>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</si>
  <si>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</si>
  <si>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</si>
  <si>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</si>
  <si>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</si>
  <si>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</si>
  <si>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</si>
  <si>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</si>
  <si>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</si>
  <si>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</si>
  <si>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</si>
  <si>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</si>
  <si>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</si>
  <si>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</si>
  <si>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</si>
  <si>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</si>
  <si>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</si>
  <si>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</si>
  <si>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</si>
  <si>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</si>
  <si>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</si>
  <si>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</si>
  <si>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</si>
  <si>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</si>
  <si>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</si>
  <si>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</si>
  <si>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</si>
  <si>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</si>
  <si>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</si>
  <si>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</si>
  <si>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</si>
  <si>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</si>
  <si>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</si>
  <si>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</si>
  <si>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</si>
  <si>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</si>
  <si>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</si>
  <si>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</si>
  <si>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</si>
  <si>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</si>
  <si>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</si>
  <si>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</si>
  <si>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</si>
  <si>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</si>
  <si>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</si>
  <si>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</si>
  <si>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</si>
  <si>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</si>
  <si>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</si>
  <si>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</si>
  <si>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</si>
  <si>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</si>
  <si>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</si>
  <si>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</si>
  <si>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</si>
  <si>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</si>
  <si>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</si>
  <si>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</si>
  <si>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</si>
  <si>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</si>
  <si>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</si>
  <si>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</si>
  <si>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</si>
  <si>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</si>
  <si>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</si>
  <si>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</si>
  <si>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</si>
  <si>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</si>
  <si>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</si>
  <si>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</si>
  <si>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</si>
  <si>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</si>
  <si>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</si>
  <si>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</si>
  <si>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</si>
  <si>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</si>
  <si>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</si>
  <si>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</si>
  <si>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</si>
  <si>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</si>
  <si>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</si>
  <si>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</si>
  <si>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</si>
  <si>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</si>
  <si>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</si>
  <si>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</si>
  <si>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</si>
  <si>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</si>
  <si>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</si>
  <si>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</si>
  <si>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</si>
  <si>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</si>
  <si>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</si>
  <si>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</si>
  <si>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</si>
  <si>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</si>
  <si>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</si>
  <si>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</si>
  <si>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</si>
  <si>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</si>
  <si>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</si>
  <si>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</si>
  <si>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</si>
  <si>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</si>
  <si>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</si>
  <si>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</si>
  <si>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</si>
  <si>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</si>
  <si>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</si>
  <si>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</si>
  <si>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</si>
  <si>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</si>
  <si>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</si>
  <si>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</si>
  <si>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</si>
  <si>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</si>
  <si>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</si>
  <si>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</si>
  <si>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</si>
  <si>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</si>
  <si>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</si>
  <si>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</si>
  <si>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</si>
  <si>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</si>
  <si>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</si>
  <si>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</si>
  <si>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</si>
  <si>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</si>
  <si>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</si>
  <si>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</si>
  <si>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</si>
  <si>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</si>
  <si>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</si>
  <si>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</si>
  <si>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</si>
  <si>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</si>
  <si>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</si>
  <si>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</si>
  <si>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</si>
  <si>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</si>
  <si>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</si>
  <si>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</si>
  <si>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</si>
  <si>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</si>
  <si>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</si>
  <si>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</si>
  <si>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</si>
  <si>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</si>
  <si>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</si>
  <si>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</si>
  <si>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</si>
  <si>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</si>
  <si>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</si>
  <si>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</si>
  <si>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</si>
  <si>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</si>
  <si>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</si>
  <si>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</si>
  <si>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</si>
  <si>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</si>
  <si>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</si>
  <si>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</si>
  <si>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</si>
  <si>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</si>
  <si>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</si>
  <si>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</si>
  <si>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</si>
  <si>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</si>
  <si>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</si>
  <si>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</si>
  <si>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</si>
  <si>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</si>
  <si>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</si>
  <si>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</si>
  <si>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</si>
  <si>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</si>
  <si>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</si>
  <si>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</si>
  <si>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</si>
  <si>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</si>
  <si>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</si>
  <si>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</si>
  <si>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</si>
  <si>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</si>
  <si>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</si>
  <si>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</si>
  <si>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</si>
  <si>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</si>
  <si>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</si>
  <si>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</si>
  <si>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</si>
  <si>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</si>
  <si>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</si>
  <si>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</si>
  <si>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</si>
  <si>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</si>
  <si>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</si>
  <si>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</si>
  <si>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</si>
  <si>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</si>
  <si>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</si>
  <si>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</si>
  <si>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</si>
  <si>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</si>
  <si>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</si>
  <si>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</si>
  <si>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</si>
  <si>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</si>
  <si>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</si>
  <si>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</si>
  <si>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</si>
  <si>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</si>
  <si>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</si>
  <si>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</si>
  <si>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</si>
  <si>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</si>
  <si>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</si>
  <si>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</si>
  <si>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</si>
  <si>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</si>
  <si>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</si>
  <si>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</si>
  <si>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</si>
  <si>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</si>
  <si>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</si>
  <si>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</si>
  <si>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</si>
  <si>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</si>
  <si>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</si>
  <si>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</si>
  <si>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</si>
  <si>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</si>
  <si>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</si>
  <si>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</si>
  <si>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</si>
  <si>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</si>
  <si>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</si>
  <si>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</si>
  <si>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</si>
  <si>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</si>
  <si>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</si>
  <si>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</si>
  <si>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</si>
  <si>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</si>
  <si>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</si>
  <si>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</si>
  <si>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</si>
  <si>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</si>
  <si>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</si>
  <si>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</si>
  <si>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</si>
  <si>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</si>
  <si>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</si>
  <si>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</si>
  <si>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</si>
  <si>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</si>
  <si>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</si>
  <si>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</si>
  <si>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</si>
  <si>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</si>
  <si>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</si>
  <si>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</si>
  <si>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</si>
  <si>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</si>
  <si>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</si>
  <si>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</si>
  <si>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</si>
  <si>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</si>
  <si>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</si>
  <si>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</si>
  <si>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</si>
  <si>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</si>
  <si>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</si>
  <si>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</si>
  <si>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</si>
  <si>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</si>
  <si>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</si>
  <si>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</si>
  <si>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</si>
  <si>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</si>
  <si>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</si>
  <si>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</si>
  <si>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</si>
  <si>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</si>
  <si>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</si>
  <si>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</si>
  <si>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</si>
  <si>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</si>
  <si>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</si>
  <si>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</si>
  <si>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</si>
  <si>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</si>
  <si>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</si>
  <si>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</si>
  <si>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</si>
  <si>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</si>
  <si>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</si>
  <si>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</si>
  <si>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</si>
  <si>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</si>
  <si>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</si>
  <si>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</si>
  <si>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</si>
  <si>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</si>
  <si>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</si>
  <si>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</si>
  <si>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</si>
  <si>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</si>
  <si>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</si>
  <si>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</si>
  <si>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</si>
  <si>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</si>
  <si>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</si>
  <si>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</si>
  <si>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</si>
  <si>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</si>
  <si>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</si>
  <si>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</si>
  <si>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</si>
  <si>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</si>
  <si>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</si>
  <si>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</si>
  <si>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</si>
  <si>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</si>
  <si>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</si>
  <si>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</si>
  <si>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</si>
  <si>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</si>
  <si>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</si>
  <si>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</si>
  <si>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</si>
  <si>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</si>
  <si>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</si>
  <si>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</si>
  <si>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</si>
  <si>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</si>
  <si>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</si>
  <si>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</si>
  <si>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</si>
  <si>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</si>
  <si>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</si>
  <si>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</si>
  <si>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</si>
  <si>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</si>
  <si>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</si>
  <si>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</si>
  <si>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</si>
  <si>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</si>
  <si>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</si>
  <si>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</si>
  <si>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</si>
  <si>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</si>
  <si>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</si>
  <si>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</si>
  <si>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</si>
  <si>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</si>
  <si>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</si>
  <si>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</si>
  <si>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</si>
  <si>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</si>
  <si>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</si>
  <si>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</si>
  <si>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</si>
  <si>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</si>
  <si>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</si>
  <si>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</si>
  <si>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</si>
  <si>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</si>
  <si>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</si>
  <si>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</si>
  <si>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</si>
  <si>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</si>
  <si>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</si>
  <si>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</si>
  <si>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</si>
  <si>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</si>
  <si>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</si>
  <si>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</si>
  <si>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</si>
  <si>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</si>
  <si>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</si>
  <si>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</si>
  <si>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</si>
  <si>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</si>
  <si>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</si>
  <si>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</si>
  <si>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</si>
  <si>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</si>
  <si>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</si>
  <si>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</si>
  <si>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</si>
  <si>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</si>
  <si>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</si>
  <si>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</si>
  <si>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</si>
  <si>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</si>
  <si>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</si>
  <si>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</si>
  <si>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</si>
  <si>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</si>
  <si>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</si>
  <si>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</si>
  <si>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</si>
  <si>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</si>
  <si>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</si>
  <si>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</si>
  <si>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</si>
  <si>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</si>
  <si>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</si>
  <si>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</si>
  <si>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</si>
  <si>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</si>
  <si>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</si>
  <si>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</si>
  <si>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</si>
  <si>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</si>
  <si>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</si>
  <si>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</si>
  <si>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</si>
  <si>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</si>
  <si>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</si>
  <si>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</si>
  <si>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</si>
  <si>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</si>
  <si>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</si>
  <si>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</si>
  <si>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</si>
  <si>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</si>
  <si>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</si>
  <si>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</si>
  <si>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</si>
  <si>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</si>
  <si>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</si>
  <si>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</si>
  <si>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</si>
  <si>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</si>
  <si>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</si>
  <si>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</si>
  <si>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</si>
  <si>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</si>
  <si>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</si>
  <si>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</si>
  <si>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</si>
  <si>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</si>
  <si>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</si>
  <si>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</si>
  <si>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</si>
  <si>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</si>
  <si>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</si>
  <si>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</si>
  <si>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</si>
  <si>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</si>
  <si>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</si>
  <si>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</si>
  <si>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</si>
  <si>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</si>
  <si>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</si>
  <si>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</si>
  <si>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</si>
  <si>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</si>
  <si>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</si>
  <si>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</si>
  <si>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</si>
  <si>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</si>
  <si>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</si>
  <si>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</si>
  <si>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</si>
  <si>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</si>
  <si>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</si>
  <si>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</si>
  <si>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</si>
  <si>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</si>
  <si>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</si>
  <si>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</si>
  <si>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</si>
  <si>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</si>
  <si>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</si>
  <si>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</si>
  <si>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</si>
  <si>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</si>
  <si>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</si>
  <si>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</si>
  <si>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</si>
  <si>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</si>
  <si>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</si>
  <si>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</si>
  <si>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</si>
  <si>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</si>
  <si>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</si>
  <si>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</si>
  <si>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</si>
  <si>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</si>
  <si>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</si>
  <si>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</si>
  <si>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</si>
  <si>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</si>
  <si>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</si>
  <si>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</si>
  <si>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</si>
  <si>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</si>
  <si>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</si>
  <si>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</si>
  <si>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</si>
  <si>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</si>
  <si>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</si>
  <si>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</si>
  <si>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</si>
  <si>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</si>
  <si>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</si>
  <si>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</si>
  <si>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</si>
  <si>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</si>
  <si>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</si>
  <si>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</si>
  <si>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</si>
  <si>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</si>
  <si>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</si>
  <si>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</si>
  <si>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</si>
  <si>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</si>
  <si>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</si>
  <si>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</si>
  <si>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</si>
  <si>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</si>
  <si>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</si>
  <si>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</si>
  <si>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</si>
  <si>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</si>
  <si>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</si>
  <si>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</si>
  <si>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</si>
  <si>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</si>
  <si>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</si>
  <si>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</si>
  <si>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</si>
  <si>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</si>
  <si>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</si>
  <si>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</si>
  <si>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</si>
  <si>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</si>
  <si>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</si>
  <si>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</si>
  <si>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</si>
  <si>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</si>
  <si>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</si>
  <si>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</si>
  <si>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</si>
  <si>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</si>
  <si>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</si>
  <si>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</si>
  <si>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</si>
  <si>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</si>
  <si>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</si>
  <si>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</si>
  <si>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</si>
  <si>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</si>
  <si>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</si>
  <si>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</si>
  <si>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</si>
  <si>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</si>
  <si>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</si>
  <si>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</si>
  <si>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</si>
  <si>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</si>
  <si>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</si>
  <si>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</si>
  <si>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</si>
  <si>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</si>
  <si>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</si>
  <si>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</si>
  <si>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</si>
  <si>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</si>
  <si>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</si>
  <si>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</si>
  <si>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</si>
  <si>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</si>
  <si>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</si>
  <si>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</si>
  <si>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</si>
  <si>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</si>
  <si>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</si>
  <si>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</si>
  <si>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</si>
  <si>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</si>
  <si>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</si>
  <si>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</si>
  <si>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</si>
  <si>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</si>
  <si>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</si>
  <si>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</si>
  <si>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</si>
  <si>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</si>
  <si>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</si>
  <si>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</si>
  <si>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</si>
  <si>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</si>
  <si>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</si>
  <si>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</si>
  <si>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</si>
  <si>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</si>
  <si>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</si>
  <si>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</si>
  <si>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</si>
  <si>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</si>
  <si>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</si>
  <si>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</si>
  <si>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</si>
  <si>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</si>
  <si>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</si>
  <si>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</si>
  <si>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</si>
  <si>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</si>
  <si>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</si>
  <si>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</si>
  <si>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</si>
  <si>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</si>
  <si>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</si>
  <si>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</si>
  <si>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</si>
  <si>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</si>
  <si>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</si>
  <si>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</si>
  <si>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</si>
  <si>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</si>
  <si>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</si>
  <si>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</si>
  <si>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</si>
  <si>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</si>
  <si>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</si>
  <si>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</si>
  <si>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</si>
  <si>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</si>
  <si>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</si>
  <si>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</si>
  <si>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</si>
  <si>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</si>
  <si>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</si>
  <si>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</si>
  <si>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</si>
  <si>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</si>
  <si>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</si>
  <si>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</si>
  <si>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</si>
  <si>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</si>
  <si>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</si>
  <si>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</si>
  <si>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</si>
  <si>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</si>
  <si>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</si>
  <si>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</si>
  <si>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</si>
  <si>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</si>
  <si>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</si>
  <si>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</si>
  <si>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</si>
  <si>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</si>
  <si>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</si>
  <si>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</si>
  <si>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</si>
  <si>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</si>
  <si>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</si>
  <si>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</si>
  <si>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</si>
  <si>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</si>
  <si>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</si>
  <si>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</si>
  <si>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</si>
  <si>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</si>
  <si>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</si>
  <si>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</si>
  <si>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</si>
  <si>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</si>
  <si>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</si>
  <si>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</si>
  <si>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</si>
  <si>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</si>
  <si>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</si>
  <si>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</si>
  <si>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</si>
  <si>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</si>
  <si>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</si>
  <si>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</si>
  <si>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</si>
  <si>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</si>
  <si>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</si>
  <si>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</si>
  <si>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</si>
  <si>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</si>
  <si>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</si>
  <si>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</si>
  <si>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</si>
  <si>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</si>
  <si>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</si>
  <si>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</si>
  <si>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</si>
  <si>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</si>
  <si>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</si>
  <si>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</si>
  <si>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</si>
  <si>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</si>
  <si>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</si>
  <si>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</si>
  <si>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</si>
  <si>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</si>
  <si>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</si>
  <si>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</si>
  <si>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</si>
  <si>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</si>
  <si>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</si>
  <si>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</si>
  <si>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</si>
  <si>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</si>
  <si>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</si>
  <si>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</si>
  <si>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</si>
  <si>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</si>
  <si>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</si>
  <si>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</si>
  <si>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</si>
  <si>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</si>
  <si>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</si>
  <si>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</si>
  <si>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</si>
  <si>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</si>
  <si>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</si>
  <si>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</si>
  <si>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</si>
  <si>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</si>
  <si>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</si>
  <si>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</si>
  <si>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</si>
  <si>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</si>
  <si>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</si>
  <si>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</si>
  <si>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</si>
  <si>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</si>
  <si>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</si>
  <si>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</si>
  <si>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</si>
  <si>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</si>
  <si>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</si>
  <si>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</si>
  <si>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</si>
  <si>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</si>
  <si>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</si>
  <si>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</si>
  <si>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</si>
  <si>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</si>
  <si>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</si>
  <si>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</si>
  <si>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</si>
  <si>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</si>
  <si>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</si>
  <si>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</si>
  <si>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</si>
  <si>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</si>
  <si>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</si>
  <si>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</si>
  <si>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</si>
  <si>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</si>
  <si>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</si>
  <si>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</si>
  <si>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</si>
  <si>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</si>
  <si>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</si>
  <si>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</si>
  <si>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</si>
  <si>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</si>
  <si>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</si>
  <si>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</si>
  <si>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</si>
  <si>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</si>
  <si>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</si>
  <si>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</si>
  <si>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</si>
  <si>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</si>
  <si>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</si>
  <si>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</si>
  <si>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</si>
  <si>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</si>
  <si>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</si>
  <si>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</si>
  <si>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</si>
  <si>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</si>
  <si>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</si>
  <si>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</si>
  <si>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</si>
  <si>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</si>
  <si>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</si>
  <si>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</si>
  <si>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</si>
  <si>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</si>
  <si>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</si>
  <si>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</si>
  <si>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</si>
  <si>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</si>
  <si>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</si>
  <si>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</si>
  <si>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</si>
  <si>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</si>
  <si>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</si>
  <si>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</si>
  <si>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</si>
  <si>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</si>
  <si>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</si>
  <si>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</si>
  <si>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</si>
  <si>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</si>
  <si>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</si>
  <si>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</si>
  <si>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</si>
  <si>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</si>
  <si>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</si>
  <si>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</si>
  <si>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</si>
  <si>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</si>
  <si>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</si>
  <si>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</si>
  <si>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</si>
  <si>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</si>
  <si>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</si>
  <si>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</si>
  <si>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</si>
  <si>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</si>
  <si>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</si>
  <si>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</si>
  <si>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</si>
  <si>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</si>
  <si>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</si>
  <si>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</si>
  <si>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</si>
  <si>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</si>
  <si>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</si>
  <si>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</si>
  <si>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</si>
  <si>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</si>
  <si>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</si>
  <si>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</si>
  <si>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</si>
  <si>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</si>
  <si>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</si>
  <si>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</si>
  <si>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</si>
  <si>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</si>
  <si>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</si>
  <si>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</si>
  <si>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</si>
  <si>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</si>
  <si>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</si>
  <si>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</si>
  <si>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</si>
  <si>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</si>
  <si>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</si>
  <si>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</si>
  <si>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</si>
  <si>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</si>
  <si>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</si>
  <si>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</si>
  <si>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</si>
  <si>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</si>
  <si>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</si>
  <si>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</si>
  <si>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</si>
  <si>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</si>
  <si>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</si>
  <si>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</si>
  <si>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</si>
  <si>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</si>
  <si>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</si>
  <si>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</si>
  <si>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</si>
  <si>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</si>
  <si>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</si>
  <si>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</si>
  <si>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</si>
  <si>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</si>
  <si>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</si>
  <si>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</si>
  <si>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</si>
  <si>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</si>
  <si>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</si>
  <si>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</si>
  <si>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</si>
  <si>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</si>
  <si>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</si>
  <si>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</si>
  <si>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</si>
  <si>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</si>
  <si>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</si>
  <si>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</si>
  <si>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</si>
  <si>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</si>
  <si>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</si>
  <si>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</si>
  <si>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</si>
  <si>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</si>
  <si>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</si>
  <si>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</si>
  <si>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</si>
  <si>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</si>
  <si>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</si>
  <si>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</si>
  <si>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</si>
  <si>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</si>
  <si>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</si>
  <si>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</si>
  <si>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</si>
  <si>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</si>
  <si>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</si>
  <si>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</si>
  <si>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</si>
  <si>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</si>
  <si>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</si>
  <si>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</si>
  <si>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</si>
  <si>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</si>
  <si>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</si>
  <si>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</si>
  <si>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</si>
  <si>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</si>
  <si>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</si>
  <si>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</si>
  <si>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</si>
  <si>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</si>
  <si>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</si>
  <si>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</si>
  <si>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</si>
  <si>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</si>
  <si>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</si>
  <si>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</si>
  <si>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</si>
  <si>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</si>
  <si>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</si>
  <si>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</si>
  <si>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</si>
  <si>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</si>
  <si>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</si>
  <si>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</si>
  <si>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</si>
  <si>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</si>
  <si>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</si>
  <si>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</si>
  <si>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</si>
  <si>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</si>
  <si>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</si>
  <si>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</si>
  <si>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</si>
  <si>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</si>
  <si>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</si>
  <si>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</si>
  <si>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</si>
  <si>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</si>
  <si>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</si>
  <si>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</si>
  <si>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</si>
  <si>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</si>
  <si>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</si>
  <si>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</si>
  <si>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</si>
  <si>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</si>
  <si>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</si>
  <si>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</si>
  <si>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</si>
  <si>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</si>
  <si>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</si>
  <si>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</si>
  <si>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</si>
  <si>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</si>
  <si>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</si>
  <si>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</si>
  <si>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</si>
  <si>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</si>
  <si>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</si>
  <si>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</si>
  <si>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</si>
  <si>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</si>
  <si>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</si>
  <si>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</si>
  <si>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</si>
  <si>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</si>
  <si>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</si>
  <si>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</si>
  <si>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</si>
  <si>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</si>
  <si>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</si>
  <si>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</si>
  <si>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</si>
  <si>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</si>
  <si>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</si>
  <si>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</si>
  <si>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</si>
  <si>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</si>
  <si>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</si>
  <si>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</si>
  <si>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</si>
  <si>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</si>
  <si>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</si>
  <si>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</si>
  <si>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</si>
  <si>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</si>
  <si>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</si>
  <si>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</si>
  <si>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</si>
  <si>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</si>
  <si>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</si>
  <si>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</si>
  <si>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</si>
  <si>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</si>
  <si>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</si>
  <si>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</si>
  <si>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</si>
  <si>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</si>
  <si>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</si>
  <si>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</si>
  <si>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</si>
  <si>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</si>
  <si>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</si>
  <si>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</si>
  <si>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</si>
  <si>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</si>
  <si>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</si>
  <si>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</si>
  <si>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</si>
  <si>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</si>
  <si>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</si>
  <si>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</si>
  <si>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</si>
  <si>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</si>
  <si>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</si>
  <si>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</si>
  <si>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</si>
  <si>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</si>
  <si>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</si>
  <si>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</si>
  <si>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</si>
  <si>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</si>
  <si>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</si>
  <si>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</si>
  <si>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</si>
  <si>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</si>
  <si>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</si>
  <si>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</si>
  <si>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</si>
  <si>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</si>
  <si>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</si>
  <si>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</si>
  <si>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</si>
  <si>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</si>
  <si>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</si>
  <si>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</si>
  <si>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</si>
  <si>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</si>
  <si>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</si>
  <si>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</si>
  <si>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</si>
  <si>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</si>
  <si>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</si>
  <si>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</si>
  <si>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</si>
  <si>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</si>
  <si>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</si>
  <si>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</si>
  <si>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</si>
  <si>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</si>
  <si>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</si>
  <si>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</si>
  <si>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</si>
  <si>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</si>
  <si>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</si>
  <si>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</si>
  <si>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</si>
  <si>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</si>
  <si>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</si>
  <si>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</si>
  <si>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</si>
  <si>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</si>
  <si>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</si>
  <si>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</si>
  <si>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</si>
  <si>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</si>
  <si>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</si>
  <si>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</si>
  <si>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</si>
  <si>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</si>
  <si>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</si>
  <si>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</si>
  <si>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</si>
  <si>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</si>
  <si>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</si>
  <si>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</si>
  <si>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</si>
  <si>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</si>
  <si>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</si>
  <si>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</si>
  <si>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</si>
  <si>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</si>
  <si>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</si>
  <si>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</si>
  <si>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</si>
  <si>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</si>
  <si>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</si>
  <si>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</si>
  <si>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</si>
  <si>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</si>
  <si>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</si>
  <si>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</si>
  <si>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</si>
  <si>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</si>
  <si>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</si>
  <si>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</si>
  <si>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</si>
  <si>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</si>
  <si>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</si>
  <si>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</si>
  <si>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</si>
  <si>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</si>
  <si>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</si>
  <si>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</si>
  <si>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</si>
  <si>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</si>
  <si>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</si>
  <si>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</si>
  <si>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</si>
  <si>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</si>
  <si>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</si>
  <si>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</si>
  <si>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</si>
  <si>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</si>
  <si>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</si>
  <si>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</si>
  <si>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</si>
  <si>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</si>
  <si>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</si>
  <si>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</si>
  <si>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</si>
  <si>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</si>
  <si>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</si>
  <si>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</si>
  <si>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</si>
  <si>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</si>
  <si>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</si>
  <si>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</si>
  <si>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</si>
  <si>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</si>
  <si>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</si>
  <si>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</si>
  <si>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</si>
  <si>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</si>
  <si>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</si>
  <si>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</si>
  <si>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</si>
  <si>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</si>
  <si>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</si>
  <si>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</si>
  <si>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</si>
  <si>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</si>
  <si>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</si>
  <si>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</si>
  <si>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</si>
  <si>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</si>
  <si>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</si>
  <si>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</si>
  <si>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</si>
  <si>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</si>
  <si>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</si>
  <si>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</si>
  <si>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</si>
  <si>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</si>
  <si>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</si>
  <si>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</si>
  <si>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</si>
  <si>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</si>
  <si>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</si>
  <si>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</si>
  <si>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</si>
  <si>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</si>
  <si>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</si>
  <si>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</si>
  <si>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</si>
  <si>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</si>
  <si>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</si>
  <si>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</si>
  <si>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</si>
  <si>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</si>
  <si>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</si>
  <si>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</si>
  <si>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</si>
  <si>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</si>
  <si>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</si>
  <si>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</si>
  <si>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</si>
  <si>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</si>
  <si>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</si>
  <si>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</si>
  <si>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</si>
  <si>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</si>
  <si>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</si>
  <si>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</si>
  <si>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</si>
  <si>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</si>
  <si>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</si>
  <si>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</si>
  <si>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</si>
  <si>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</si>
  <si>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</si>
  <si>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</si>
  <si>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</si>
  <si>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</si>
  <si>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</si>
  <si>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</si>
  <si>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</si>
  <si>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</si>
  <si>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</si>
  <si>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</si>
  <si>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</si>
  <si>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</si>
  <si>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</si>
  <si>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</si>
  <si>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</si>
  <si>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</si>
  <si>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</si>
  <si>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</si>
  <si>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</si>
  <si>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</si>
  <si>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</si>
  <si>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</si>
  <si>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</si>
  <si>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</si>
  <si>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</si>
  <si>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</si>
  <si>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</si>
  <si>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</si>
  <si>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</si>
  <si>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</si>
  <si>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</si>
  <si>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</si>
  <si>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</si>
  <si>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</si>
  <si>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</si>
  <si>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</si>
  <si>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</si>
  <si>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</si>
  <si>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</si>
  <si>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</si>
  <si>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</si>
  <si>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</si>
  <si>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</si>
  <si>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</si>
  <si>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</si>
  <si>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</si>
  <si>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</si>
  <si>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</si>
  <si>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</si>
  <si>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</si>
  <si>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</si>
  <si>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</si>
  <si>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</si>
  <si>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</si>
  <si>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</si>
  <si>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</si>
  <si>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</si>
  <si>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</si>
  <si>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</si>
  <si>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</si>
  <si>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</si>
  <si>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</si>
  <si>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</si>
  <si>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</si>
  <si>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</si>
  <si>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</si>
  <si>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</si>
  <si>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</si>
  <si>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</si>
  <si>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</si>
  <si>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</si>
  <si>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</si>
  <si>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</si>
  <si>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</si>
  <si>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</si>
  <si>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</si>
  <si>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</si>
  <si>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</si>
  <si>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</si>
  <si>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</si>
  <si>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</si>
  <si>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</si>
  <si>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</si>
  <si>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</si>
  <si>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</si>
  <si>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</si>
  <si>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</si>
  <si>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</si>
  <si>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</si>
  <si>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</si>
  <si>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</si>
  <si>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</si>
  <si>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</si>
  <si>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</si>
  <si>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</si>
  <si>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</si>
  <si>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</si>
  <si>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</si>
  <si>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</si>
  <si>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</si>
  <si>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</si>
  <si>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</si>
  <si>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</si>
  <si>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</si>
  <si>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</si>
  <si>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</si>
  <si>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</si>
  <si>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</si>
  <si>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</si>
  <si>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</si>
  <si>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</si>
  <si>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</si>
  <si>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</si>
  <si>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</si>
  <si>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</si>
  <si>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</si>
  <si>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</si>
  <si>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</si>
  <si>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</si>
  <si>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</si>
  <si>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</si>
  <si>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</si>
  <si>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</si>
  <si>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</si>
  <si>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</si>
  <si>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</si>
  <si>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</si>
  <si>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</si>
  <si>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</si>
  <si>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</si>
  <si>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</si>
  <si>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</si>
  <si>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</si>
  <si>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</si>
  <si>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</si>
  <si>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</si>
  <si>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</si>
  <si>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</si>
  <si>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</si>
  <si>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</si>
  <si>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</si>
  <si>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</si>
  <si>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</si>
  <si>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</si>
  <si>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</si>
  <si>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</si>
  <si>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</si>
  <si>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</si>
  <si>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</si>
  <si>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</si>
  <si>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</si>
  <si>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</si>
  <si>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</si>
  <si>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</si>
  <si>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</si>
  <si>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</si>
  <si>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</si>
  <si>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</si>
  <si>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</si>
  <si>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</si>
  <si>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</si>
  <si>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</si>
  <si>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</si>
  <si>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</si>
  <si>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</si>
  <si>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</si>
  <si>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</si>
  <si>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</si>
  <si>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</si>
  <si>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</si>
  <si>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</si>
  <si>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</si>
  <si>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</si>
  <si>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</si>
  <si>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</si>
  <si>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</si>
  <si>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</si>
  <si>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</si>
  <si>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</si>
  <si>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</si>
  <si>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</si>
  <si>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</si>
  <si>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</si>
  <si>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</si>
  <si>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</si>
  <si>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</si>
  <si>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</si>
  <si>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</si>
  <si>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</si>
  <si>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</si>
  <si>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</si>
  <si>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</si>
  <si>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</si>
  <si>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</si>
  <si>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</si>
  <si>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</si>
  <si>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</si>
  <si>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</si>
  <si>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</si>
  <si>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</si>
  <si>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</si>
  <si>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</si>
  <si>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</si>
  <si>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</si>
  <si>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</si>
  <si>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</si>
  <si>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</si>
  <si>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</si>
  <si>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</si>
  <si>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</si>
  <si>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</si>
  <si>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</si>
  <si>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</si>
  <si>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</si>
  <si>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</si>
  <si>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</si>
  <si>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</si>
  <si>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</si>
  <si>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</si>
  <si>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</si>
  <si>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</si>
  <si>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</si>
  <si>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</si>
  <si>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</si>
  <si>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</si>
  <si>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</si>
  <si>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</si>
  <si>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</si>
  <si>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</si>
  <si>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</si>
  <si>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</si>
  <si>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</si>
  <si>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</si>
  <si>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</si>
  <si>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</si>
  <si>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</si>
  <si>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</si>
  <si>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</si>
  <si>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</si>
  <si>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</si>
  <si>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</si>
  <si>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</si>
  <si>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</si>
  <si>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</si>
  <si>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</si>
  <si>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</si>
  <si>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</si>
  <si>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</si>
  <si>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</si>
  <si>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</si>
  <si>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</si>
  <si>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</si>
  <si>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</si>
  <si>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</si>
  <si>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</si>
  <si>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</si>
  <si>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</si>
  <si>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</si>
  <si>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</si>
  <si>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</si>
  <si>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</si>
  <si>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</si>
  <si>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</si>
  <si>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</si>
  <si>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</si>
  <si>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</si>
  <si>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</si>
  <si>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</si>
  <si>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</si>
  <si>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</si>
  <si>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</si>
  <si>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</si>
  <si>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</si>
  <si>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</si>
  <si>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</si>
  <si>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</si>
  <si>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</si>
  <si>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</si>
  <si>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</si>
  <si>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</si>
  <si>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</si>
  <si>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</si>
  <si>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</si>
  <si>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</si>
  <si>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</si>
  <si>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</si>
  <si>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</si>
  <si>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</si>
  <si>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</si>
  <si>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</si>
  <si>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</si>
  <si>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</si>
  <si>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</si>
  <si>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</si>
  <si>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</si>
  <si>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</si>
  <si>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</si>
  <si>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</si>
  <si>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</si>
  <si>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</si>
  <si>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</si>
  <si>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</si>
  <si>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</si>
  <si>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</si>
  <si>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</si>
  <si>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</si>
  <si>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</si>
  <si>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</si>
  <si>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</si>
  <si>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</si>
  <si>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</si>
  <si>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</si>
  <si>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</si>
  <si>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</si>
  <si>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</si>
  <si>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</si>
  <si>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</si>
  <si>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</si>
  <si>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</si>
  <si>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</si>
  <si>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</si>
  <si>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</si>
  <si>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</si>
  <si>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</si>
  <si>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</si>
  <si>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</si>
  <si>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</si>
  <si>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</si>
  <si>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</si>
  <si>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</si>
  <si>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</si>
  <si>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</si>
  <si>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</si>
  <si>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</si>
  <si>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</si>
  <si>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</si>
  <si>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</si>
  <si>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</si>
  <si>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</si>
  <si>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</si>
  <si>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</si>
  <si>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</si>
  <si>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</si>
  <si>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</si>
  <si>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</si>
  <si>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</si>
  <si>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</si>
  <si>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</si>
  <si>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</si>
  <si>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</si>
  <si>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</si>
  <si>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</si>
  <si>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</si>
  <si>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</si>
  <si>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</si>
  <si>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</si>
  <si>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</si>
  <si>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</si>
  <si>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</si>
  <si>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</si>
  <si>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</si>
  <si>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</si>
  <si>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</si>
  <si>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</si>
  <si>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</si>
  <si>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</si>
  <si>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</si>
  <si>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</si>
  <si>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</si>
  <si>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</si>
  <si>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</si>
  <si>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</si>
  <si>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</si>
  <si>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</si>
  <si>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</si>
  <si>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</si>
  <si>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</si>
  <si>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</si>
  <si>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</si>
  <si>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</si>
  <si>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</si>
  <si>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</si>
  <si>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</si>
  <si>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</si>
  <si>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</si>
  <si>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</si>
  <si>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</si>
  <si>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</si>
  <si>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</si>
  <si>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</si>
  <si>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</si>
  <si>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</si>
  <si>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</si>
  <si>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</si>
  <si>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</si>
  <si>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</si>
  <si>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</si>
  <si>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</si>
  <si>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</si>
  <si>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</si>
  <si>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</si>
  <si>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</si>
  <si>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</si>
  <si>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</si>
  <si>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</si>
  <si>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</si>
  <si>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</si>
  <si>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</si>
  <si>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</si>
  <si>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</si>
  <si>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</si>
  <si>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</si>
  <si>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</si>
  <si>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</si>
  <si>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</si>
  <si>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</si>
  <si>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</si>
  <si>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</si>
  <si>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</si>
  <si>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</si>
  <si>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</si>
  <si>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</si>
  <si>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</si>
  <si>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</si>
  <si>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</si>
  <si>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</si>
  <si>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</si>
  <si>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</si>
  <si>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</si>
  <si>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</si>
  <si>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</si>
  <si>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</si>
  <si>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</si>
  <si>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</si>
  <si>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</si>
  <si>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</si>
  <si>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</si>
  <si>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</si>
  <si>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</si>
  <si>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</si>
  <si>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</si>
  <si>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</si>
  <si>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</si>
  <si>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</si>
  <si>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</si>
  <si>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</si>
  <si>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</si>
  <si>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</si>
  <si>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</si>
  <si>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</si>
  <si>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</si>
  <si>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</si>
  <si>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</si>
  <si>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</si>
  <si>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</si>
  <si>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</si>
  <si>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</si>
  <si>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</si>
  <si>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</si>
  <si>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</si>
  <si>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</si>
  <si>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</si>
  <si>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</si>
  <si>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</si>
  <si>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</si>
  <si>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</si>
  <si>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</si>
  <si>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</si>
  <si>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</si>
  <si>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</si>
  <si>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</si>
  <si>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</si>
  <si>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</si>
  <si>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</si>
  <si>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</si>
  <si>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</si>
  <si>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</si>
  <si>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</si>
  <si>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</si>
  <si>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</si>
  <si>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</si>
  <si>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</si>
  <si>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</si>
  <si>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</si>
  <si>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</si>
  <si>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</si>
  <si>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</si>
  <si>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</si>
  <si>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</si>
  <si>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</si>
  <si>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</si>
  <si>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</si>
  <si>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</si>
  <si>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</si>
  <si>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</si>
  <si>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</si>
  <si>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</si>
  <si>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</si>
  <si>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</si>
  <si>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</si>
  <si>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</si>
  <si>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</si>
  <si>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</si>
  <si>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</si>
  <si>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</si>
  <si>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</si>
  <si>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</si>
  <si>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</si>
  <si>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</si>
  <si>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</si>
  <si>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</si>
  <si>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</si>
  <si>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</si>
  <si>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</si>
  <si>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</si>
  <si>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</si>
  <si>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</si>
  <si>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</si>
  <si>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</si>
  <si>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</si>
  <si>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</si>
  <si>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</si>
  <si>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</si>
  <si>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</si>
  <si>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</si>
  <si>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</si>
  <si>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</si>
  <si>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</si>
  <si>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</si>
  <si>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</si>
  <si>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</si>
  <si>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</si>
  <si>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</si>
  <si>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</si>
  <si>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</si>
  <si>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</si>
  <si>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</si>
  <si>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</si>
  <si>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</si>
  <si>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</si>
  <si>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</si>
  <si>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</si>
  <si>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</si>
  <si>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</si>
  <si>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</si>
  <si>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</si>
  <si>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</si>
  <si>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</si>
  <si>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</si>
  <si>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</si>
  <si>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</si>
  <si>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</si>
  <si>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</si>
  <si>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</si>
  <si>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</si>
  <si>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</si>
  <si>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</si>
  <si>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</si>
  <si>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</si>
  <si>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</si>
  <si>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</si>
  <si>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</si>
  <si>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</si>
  <si>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</si>
  <si>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</si>
  <si>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</si>
  <si>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</si>
  <si>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</si>
  <si>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</si>
  <si>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</si>
  <si>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</si>
  <si>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</si>
  <si>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</si>
  <si>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</si>
  <si>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</si>
  <si>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</si>
  <si>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</si>
  <si>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</si>
  <si>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</si>
  <si>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</si>
  <si>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</si>
  <si>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</si>
  <si>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</si>
  <si>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</si>
  <si>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</si>
  <si>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</si>
  <si>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</si>
  <si>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</si>
  <si>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</si>
  <si>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</si>
  <si>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</si>
  <si>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</si>
  <si>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</si>
  <si>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</si>
  <si>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</si>
  <si>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</si>
  <si>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</si>
  <si>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</si>
  <si>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</si>
  <si>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</si>
  <si>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</si>
  <si>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</si>
  <si>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</si>
  <si>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</si>
  <si>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</si>
  <si>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</si>
  <si>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</si>
  <si>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</si>
  <si>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</si>
  <si>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</si>
  <si>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</si>
  <si>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</si>
  <si>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</si>
  <si>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</si>
  <si>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</si>
  <si>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</si>
  <si>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</si>
  <si>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</si>
  <si>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</si>
  <si>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</si>
  <si>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</si>
  <si>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</si>
  <si>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</si>
  <si>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</si>
  <si>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</si>
  <si>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</si>
  <si>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</si>
  <si>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</si>
  <si>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</si>
  <si>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</si>
  <si>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</si>
  <si>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</si>
  <si>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</si>
  <si>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</si>
  <si>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</si>
  <si>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</si>
  <si>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</si>
  <si>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</si>
  <si>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</si>
  <si>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</si>
  <si>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</si>
  <si>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</si>
  <si>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</si>
  <si>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</si>
  <si>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</si>
  <si>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</si>
  <si>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</si>
  <si>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</si>
  <si>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</si>
  <si>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</si>
  <si>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</si>
  <si>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</si>
  <si>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</si>
  <si>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</si>
  <si>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</si>
  <si>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</si>
  <si>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</si>
  <si>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</si>
  <si>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</si>
  <si>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</si>
  <si>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</si>
  <si>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</si>
  <si>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</si>
  <si>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</si>
  <si>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</si>
  <si>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</si>
  <si>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</si>
  <si>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</si>
  <si>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</si>
  <si>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</si>
  <si>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</si>
  <si>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</si>
  <si>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</si>
  <si>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</si>
  <si>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</si>
  <si>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</si>
  <si>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</si>
  <si>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</si>
  <si>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</si>
  <si>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</si>
  <si>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</si>
  <si>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</si>
  <si>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</si>
  <si>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</si>
  <si>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</si>
  <si>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</si>
  <si>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</si>
  <si>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</si>
  <si>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</si>
  <si>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</si>
  <si>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</si>
  <si>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</si>
  <si>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</si>
  <si>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</si>
  <si>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</si>
  <si>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</si>
  <si>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</si>
  <si>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</si>
  <si>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</si>
  <si>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</si>
  <si>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</si>
  <si>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</si>
  <si>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</si>
  <si>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</si>
  <si>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</si>
  <si>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</si>
  <si>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</si>
  <si>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</si>
  <si>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</si>
  <si>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</si>
  <si>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</si>
  <si>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</si>
  <si>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</si>
  <si>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</si>
  <si>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</si>
  <si>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</si>
  <si>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</si>
  <si>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</si>
  <si>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</si>
  <si>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</si>
  <si>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</si>
  <si>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</si>
  <si>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</si>
  <si>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</si>
  <si>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</si>
  <si>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</si>
  <si>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</si>
  <si>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</si>
  <si>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</si>
  <si>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</si>
  <si>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</si>
  <si>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</si>
  <si>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</si>
  <si>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</si>
  <si>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</si>
  <si>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</si>
  <si>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</si>
  <si>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</si>
  <si>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</si>
  <si>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</si>
  <si>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</si>
  <si>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</si>
  <si>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</si>
  <si>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</si>
  <si>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</si>
  <si>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</si>
  <si>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</si>
  <si>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</si>
  <si>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</si>
  <si>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</si>
  <si>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</si>
  <si>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</si>
  <si>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</si>
  <si>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</si>
  <si>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</si>
  <si>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</si>
  <si>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</si>
  <si>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</si>
  <si>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</si>
  <si>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</si>
  <si>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</si>
  <si>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</si>
  <si>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</si>
  <si>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</si>
  <si>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</si>
  <si>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</si>
  <si>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</si>
  <si>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</si>
  <si>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</si>
  <si>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</si>
  <si>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</si>
  <si>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</si>
  <si>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</si>
  <si>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</si>
  <si>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</si>
  <si>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</si>
  <si>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</si>
  <si>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</si>
  <si>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</si>
  <si>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</si>
  <si>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</si>
  <si>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</si>
  <si>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</si>
  <si>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</si>
  <si>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</si>
  <si>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</si>
  <si>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</si>
  <si>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</si>
  <si>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</si>
  <si>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</si>
  <si>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</si>
  <si>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</si>
  <si>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</si>
  <si>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</si>
  <si>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</si>
  <si>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</si>
  <si>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</si>
  <si>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</si>
  <si>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</si>
  <si>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</si>
  <si>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</si>
  <si>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</si>
  <si>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</si>
  <si>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</si>
  <si>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</si>
  <si>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</si>
  <si>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</si>
  <si>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</si>
  <si>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</si>
  <si>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</si>
  <si>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</si>
  <si>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</si>
  <si>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</si>
  <si>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</si>
  <si>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</si>
  <si>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</si>
  <si>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</si>
  <si>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</si>
  <si>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</si>
  <si>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</si>
  <si>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</si>
  <si>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</si>
  <si>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</si>
  <si>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</si>
  <si>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</si>
  <si>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</si>
  <si>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</si>
  <si>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</si>
  <si>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</si>
  <si>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</si>
  <si>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</si>
  <si>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</si>
  <si>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</si>
  <si>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</si>
  <si>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</si>
  <si>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</si>
  <si>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</si>
  <si>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</si>
  <si>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</si>
  <si>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</si>
  <si>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</si>
  <si>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</si>
  <si>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</si>
  <si>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</si>
  <si>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</si>
  <si>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</si>
  <si>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</si>
  <si>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</si>
  <si>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</si>
  <si>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</si>
  <si>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</si>
  <si>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</si>
  <si>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</si>
  <si>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</si>
  <si>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</si>
  <si>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</si>
  <si>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</si>
  <si>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</si>
  <si>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</si>
  <si>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</si>
  <si>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</si>
  <si>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</si>
  <si>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</si>
  <si>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</si>
  <si>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</si>
  <si>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</si>
  <si>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</si>
  <si>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</si>
  <si>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</si>
  <si>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</si>
  <si>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</si>
  <si>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</si>
  <si>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</si>
  <si>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</si>
  <si>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</si>
  <si>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</si>
  <si>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</si>
  <si>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</si>
  <si>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</si>
  <si>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</si>
  <si>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</si>
  <si>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</si>
  <si>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</si>
  <si>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</si>
  <si>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</si>
  <si>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</si>
  <si>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</si>
  <si>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</si>
  <si>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</si>
  <si>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</si>
  <si>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</si>
  <si>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</si>
  <si>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</si>
  <si>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</si>
  <si>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</si>
  <si>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</si>
  <si>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</si>
  <si>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</si>
  <si>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</si>
  <si>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</si>
  <si>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</si>
  <si>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</si>
  <si>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</si>
  <si>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</si>
  <si>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</si>
  <si>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</si>
  <si>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</si>
  <si>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</si>
  <si>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</si>
  <si>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</si>
  <si>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</si>
  <si>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</si>
  <si>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</si>
  <si>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</si>
  <si>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</si>
  <si>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</si>
  <si>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</si>
  <si>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</si>
  <si>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</si>
  <si>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</si>
  <si>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</si>
  <si>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</si>
  <si>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</si>
  <si>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</si>
  <si>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</si>
  <si>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</si>
  <si>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</si>
  <si>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</si>
  <si>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</si>
  <si>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</si>
  <si>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</si>
  <si>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</si>
  <si>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</si>
  <si>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</si>
  <si>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</si>
  <si>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</si>
  <si>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</si>
  <si>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</si>
  <si>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</si>
  <si>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</si>
  <si>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</si>
  <si>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</si>
  <si>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</si>
  <si>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</si>
  <si>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</si>
  <si>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</si>
  <si>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</si>
  <si>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</si>
  <si>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</si>
  <si>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</si>
  <si>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</si>
  <si>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</si>
  <si>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</si>
  <si>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</si>
  <si>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</si>
  <si>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</si>
  <si>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</si>
  <si>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</si>
  <si>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</si>
  <si>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</si>
  <si>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</si>
  <si>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</si>
  <si>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</si>
  <si>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</si>
  <si>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</si>
  <si>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</si>
  <si>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</si>
  <si>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</si>
  <si>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</si>
  <si>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</si>
  <si>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</si>
  <si>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</si>
  <si>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</si>
  <si>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</si>
  <si>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</si>
  <si>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</si>
  <si>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</si>
  <si>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</si>
  <si>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</si>
  <si>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</si>
  <si>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</si>
  <si>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</si>
  <si>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</si>
  <si>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</si>
  <si>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</si>
  <si>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</si>
  <si>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</si>
  <si>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</si>
  <si>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</si>
  <si>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</si>
  <si>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</si>
  <si>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</si>
  <si>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</si>
  <si>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</si>
  <si>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</si>
  <si>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</si>
  <si>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</si>
  <si>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</si>
  <si>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</si>
  <si>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</si>
  <si>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</si>
  <si>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</si>
  <si>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</si>
  <si>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</si>
  <si>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</si>
  <si>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</si>
  <si>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</si>
  <si>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</si>
  <si>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</si>
  <si>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</si>
  <si>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</si>
  <si>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</si>
  <si>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</si>
  <si>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</si>
  <si>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</si>
  <si>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</si>
  <si>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</si>
  <si>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</si>
  <si>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</si>
  <si>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</si>
  <si>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</si>
  <si>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</si>
  <si>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</si>
  <si>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</si>
  <si>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</si>
  <si>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</si>
  <si>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</si>
  <si>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</si>
  <si>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</si>
  <si>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</si>
  <si>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</si>
  <si>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</si>
  <si>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</si>
  <si>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</si>
  <si>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</si>
  <si>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</si>
  <si>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</si>
  <si>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</si>
  <si>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</si>
  <si>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</si>
  <si>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</si>
  <si>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</si>
  <si>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</si>
  <si>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</si>
  <si>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</si>
  <si>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</si>
  <si>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</si>
  <si>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</si>
  <si>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</si>
  <si>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</si>
  <si>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</si>
  <si>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</si>
  <si>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</si>
  <si>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</si>
  <si>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</si>
  <si>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</si>
  <si>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</si>
  <si>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</si>
  <si>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</si>
  <si>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</si>
  <si>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</si>
  <si>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</si>
  <si>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</si>
  <si>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</si>
  <si>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</si>
  <si>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</si>
  <si>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</si>
  <si>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</si>
  <si>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</si>
  <si>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</si>
  <si>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</si>
  <si>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</si>
  <si>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</si>
  <si>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</si>
  <si>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</si>
  <si>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</si>
  <si>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</si>
  <si>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</si>
  <si>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</si>
  <si>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</si>
  <si>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</si>
  <si>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</si>
  <si>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</si>
  <si>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</si>
  <si>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</si>
  <si>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</si>
  <si>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</si>
  <si>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</si>
  <si>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</si>
  <si>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</si>
  <si>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</si>
  <si>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</si>
  <si>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</si>
  <si>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</si>
  <si>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</si>
  <si>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</si>
  <si>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</si>
  <si>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</si>
  <si>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</si>
  <si>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</si>
  <si>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</si>
  <si>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</si>
  <si>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</si>
  <si>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</si>
  <si>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</si>
  <si>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</si>
  <si>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</si>
  <si>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</si>
  <si>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</si>
  <si>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</si>
  <si>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</si>
  <si>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</si>
  <si>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</si>
  <si>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</si>
  <si>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</si>
  <si>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</si>
  <si>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</si>
  <si>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</si>
  <si>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</si>
  <si>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</si>
  <si>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</si>
  <si>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</si>
  <si>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</si>
  <si>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</si>
  <si>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</si>
  <si>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</si>
  <si>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</si>
  <si>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</si>
  <si>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</si>
  <si>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</si>
  <si>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</si>
  <si>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</si>
  <si>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</si>
  <si>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</si>
  <si>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</si>
  <si>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</si>
  <si>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</si>
  <si>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</si>
  <si>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</si>
  <si>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</si>
  <si>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</si>
  <si>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</si>
  <si>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</si>
  <si>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</si>
  <si>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</si>
  <si>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</si>
  <si>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</si>
  <si>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</si>
  <si>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</si>
  <si>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</si>
  <si>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</si>
  <si>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</si>
  <si>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</si>
  <si>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</si>
  <si>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</si>
  <si>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</si>
  <si>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</si>
  <si>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</si>
  <si>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</si>
  <si>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</si>
  <si>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</si>
  <si>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</si>
  <si>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</si>
  <si>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</si>
  <si>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</si>
  <si>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</si>
  <si>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</si>
  <si>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</si>
  <si>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</si>
  <si>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</si>
  <si>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</si>
  <si>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</si>
  <si>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</si>
  <si>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</si>
  <si>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</si>
  <si>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</si>
  <si>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</si>
  <si>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</si>
  <si>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</si>
  <si>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</si>
  <si>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</si>
  <si>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</si>
  <si>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</si>
  <si>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</si>
  <si>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</si>
  <si>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</si>
  <si>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</si>
  <si>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</si>
  <si>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</si>
  <si>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</si>
  <si>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</si>
  <si>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</si>
  <si>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</si>
  <si>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</si>
  <si>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</si>
  <si>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</si>
  <si>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</si>
  <si>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</si>
  <si>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</si>
  <si>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</si>
  <si>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</si>
  <si>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</si>
  <si>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</si>
  <si>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</si>
  <si>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</si>
  <si>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</si>
  <si>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</si>
  <si>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</si>
  <si>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</si>
  <si>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</si>
  <si>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</si>
  <si>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</si>
  <si>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</si>
  <si>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</si>
  <si>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</si>
  <si>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</si>
  <si>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</si>
  <si>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</si>
  <si>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</si>
  <si>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</si>
  <si>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</si>
  <si>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</si>
  <si>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</si>
  <si>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</si>
  <si>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</si>
  <si>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</si>
  <si>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</si>
  <si>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</si>
  <si>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</si>
  <si>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</si>
  <si>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</si>
  <si>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</si>
  <si>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</si>
  <si>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</si>
  <si>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</si>
  <si>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</si>
  <si>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</si>
  <si>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</si>
  <si>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</si>
  <si>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</si>
  <si>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</si>
  <si>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</si>
  <si>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</si>
  <si>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</si>
  <si>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</si>
  <si>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</si>
  <si>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</si>
  <si>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</si>
  <si>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</si>
  <si>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</si>
  <si>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</si>
  <si>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</si>
  <si>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</si>
  <si>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</si>
  <si>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</si>
  <si>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</si>
  <si>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</si>
  <si>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</si>
  <si>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</si>
  <si>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</si>
  <si>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</si>
  <si>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</si>
  <si>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</si>
  <si>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</si>
  <si>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</si>
  <si>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</si>
  <si>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</si>
  <si>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</si>
  <si>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</si>
  <si>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</si>
  <si>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</si>
  <si>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</si>
  <si>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</si>
  <si>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</si>
  <si>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</si>
  <si>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</si>
  <si>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</si>
  <si>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</si>
  <si>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</si>
  <si>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</si>
  <si>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</si>
  <si>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</si>
  <si>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</si>
  <si>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</si>
  <si>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</si>
  <si>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</si>
  <si>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</si>
  <si>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</si>
  <si>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</si>
  <si>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</si>
  <si>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</si>
  <si>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</si>
  <si>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</si>
  <si>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</si>
  <si>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</si>
  <si>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</si>
  <si>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</si>
  <si>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</si>
  <si>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</si>
  <si>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</si>
  <si>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</si>
  <si>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</si>
  <si>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</si>
  <si>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</si>
  <si>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</si>
  <si>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</si>
  <si>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</si>
  <si>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</si>
  <si>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</si>
  <si>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</si>
  <si>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</si>
  <si>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</si>
  <si>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</si>
  <si>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</si>
  <si>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</si>
  <si>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</si>
  <si>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</si>
  <si>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</si>
  <si>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</si>
  <si>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</si>
  <si>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</si>
  <si>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</si>
  <si>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</si>
  <si>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</si>
  <si>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</si>
  <si>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</si>
  <si>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</si>
  <si>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</si>
  <si>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</si>
  <si>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</si>
  <si>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</si>
  <si>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</si>
  <si>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</si>
  <si>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</si>
  <si>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</si>
  <si>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</si>
  <si>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</si>
  <si>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</si>
  <si>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</si>
  <si>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</si>
  <si>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</si>
  <si>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</si>
  <si>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</si>
  <si>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</si>
  <si>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</si>
  <si>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</si>
  <si>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</si>
  <si>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</si>
  <si>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</si>
  <si>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</si>
  <si>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</si>
  <si>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</si>
  <si>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</si>
  <si>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</si>
  <si>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</si>
  <si>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</si>
  <si>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</si>
  <si>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</si>
  <si>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</si>
  <si>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</si>
  <si>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</si>
  <si>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</si>
  <si>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</si>
  <si>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</si>
  <si>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</si>
  <si>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</si>
  <si>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</si>
  <si>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</si>
  <si>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</si>
  <si>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</si>
  <si>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</si>
  <si>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</si>
  <si>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</si>
  <si>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</si>
  <si>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</si>
  <si>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</si>
  <si>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</si>
  <si>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</si>
  <si>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</si>
  <si>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</si>
  <si>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</si>
  <si>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</si>
  <si>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</si>
  <si>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</si>
  <si>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</si>
  <si>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</si>
  <si>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</si>
  <si>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</si>
  <si>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</si>
  <si>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</si>
  <si>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</si>
  <si>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</si>
  <si>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</si>
  <si>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</si>
  <si>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</si>
  <si>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</si>
  <si>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</si>
  <si>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</si>
  <si>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</si>
  <si>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</si>
  <si>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</si>
  <si>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</si>
  <si>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</si>
  <si>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</si>
  <si>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</si>
  <si>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</si>
  <si>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</si>
  <si>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</si>
  <si>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</si>
  <si>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</si>
  <si>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</si>
  <si>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</si>
  <si>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</si>
  <si>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</si>
  <si>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</si>
  <si>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</si>
  <si>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</si>
  <si>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</si>
  <si>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</si>
  <si>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</si>
  <si>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</si>
  <si>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</si>
  <si>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</si>
  <si>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</si>
  <si>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</si>
  <si>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</si>
  <si>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</si>
  <si>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</si>
  <si>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</si>
  <si>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</si>
  <si>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</si>
  <si>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</si>
  <si>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</si>
  <si>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</si>
  <si>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</si>
  <si>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</si>
  <si>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</si>
  <si>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</si>
  <si>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</si>
  <si>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</si>
  <si>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</si>
  <si>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</si>
  <si>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</si>
  <si>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</si>
  <si>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</si>
  <si>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</si>
  <si>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</si>
  <si>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</si>
  <si>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</si>
  <si>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</si>
  <si>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</si>
  <si>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</si>
  <si>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</si>
  <si>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</si>
  <si>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</si>
  <si>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</si>
  <si>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</si>
  <si>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</si>
  <si>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</si>
  <si>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</si>
  <si>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</si>
  <si>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</si>
  <si>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</si>
  <si>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</si>
  <si>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</si>
  <si>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</si>
  <si>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</si>
  <si>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</si>
  <si>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</si>
  <si>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</si>
  <si>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</si>
  <si>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</si>
  <si>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</si>
  <si>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</si>
  <si>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</si>
  <si>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</si>
  <si>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</si>
  <si>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</si>
  <si>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</si>
  <si>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</si>
  <si>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</si>
  <si>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</si>
  <si>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</si>
  <si>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</si>
  <si>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</si>
  <si>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</si>
  <si>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</si>
  <si>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</si>
  <si>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</si>
  <si>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</si>
  <si>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</si>
  <si>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</si>
  <si>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</si>
  <si>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</si>
  <si>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</si>
  <si>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</si>
  <si>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</si>
  <si>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</si>
  <si>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</si>
  <si>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</si>
  <si>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</si>
  <si>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</si>
  <si>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</si>
  <si>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</si>
  <si>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</si>
  <si>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</si>
  <si>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</si>
  <si>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</si>
  <si>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</si>
  <si>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</si>
  <si>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</si>
  <si>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</si>
  <si>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</si>
  <si>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</si>
  <si>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</si>
  <si>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</si>
  <si>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</si>
  <si>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</si>
  <si>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</si>
  <si>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</si>
  <si>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</si>
  <si>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</si>
  <si>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</si>
  <si>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</si>
  <si>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</si>
  <si>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</si>
  <si>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</si>
  <si>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</si>
  <si>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</si>
  <si>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</si>
  <si>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</si>
  <si>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</si>
  <si>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</si>
  <si>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</si>
  <si>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</si>
  <si>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</si>
  <si>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</si>
  <si>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</si>
  <si>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</si>
  <si>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</si>
  <si>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</si>
  <si>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</si>
  <si>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</si>
  <si>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</si>
  <si>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</si>
  <si>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</si>
  <si>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</si>
  <si>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</si>
  <si>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</si>
  <si>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</si>
  <si>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</si>
  <si>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</si>
  <si>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</si>
  <si>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</si>
  <si>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</si>
  <si>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</si>
  <si>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</si>
  <si>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</si>
  <si>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</si>
  <si>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</si>
  <si>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</si>
  <si>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</si>
  <si>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</si>
  <si>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</si>
  <si>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</si>
  <si>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</si>
  <si>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</si>
  <si>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</si>
  <si>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</si>
  <si>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</si>
  <si>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</si>
  <si>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</si>
  <si>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</si>
  <si>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</si>
  <si>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</si>
  <si>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</si>
  <si>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</si>
  <si>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</si>
  <si>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</si>
  <si>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</si>
  <si>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</si>
  <si>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</si>
  <si>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</si>
  <si>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</si>
  <si>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</si>
  <si>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</si>
  <si>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</si>
  <si>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</si>
  <si>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</si>
  <si>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</si>
  <si>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</si>
  <si>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</si>
  <si>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</si>
  <si>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</si>
  <si>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</si>
  <si>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</si>
  <si>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</si>
  <si>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</si>
  <si>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</si>
  <si>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</si>
  <si>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</si>
  <si>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</si>
  <si>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</si>
  <si>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</si>
  <si>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</si>
  <si>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</si>
  <si>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</si>
  <si>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</si>
  <si>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</si>
  <si>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</si>
  <si>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</si>
  <si>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</si>
  <si>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</si>
  <si>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</si>
  <si>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</si>
  <si>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</si>
  <si>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</si>
  <si>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</si>
  <si>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</si>
  <si>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</si>
  <si>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</si>
  <si>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</si>
  <si>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</si>
  <si>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</si>
  <si>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</si>
  <si>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</si>
  <si>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</si>
  <si>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</si>
  <si>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</si>
  <si>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</si>
  <si>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</si>
  <si>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</si>
  <si>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</si>
  <si>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</si>
  <si>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</si>
  <si>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</si>
  <si>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</si>
  <si>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</si>
  <si>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</si>
  <si>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</si>
  <si>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</si>
  <si>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</si>
  <si>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</si>
  <si>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</si>
  <si>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</si>
  <si>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</si>
  <si>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</si>
  <si>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</si>
  <si>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</si>
  <si>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</si>
  <si>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</si>
  <si>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</si>
  <si>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</si>
  <si>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</si>
  <si>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</si>
  <si>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</si>
  <si>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</si>
  <si>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</si>
  <si>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</si>
  <si>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</si>
  <si>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</si>
  <si>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</si>
  <si>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</si>
  <si>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</si>
  <si>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</si>
  <si>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</si>
  <si>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</si>
  <si>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</si>
  <si>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</si>
  <si>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</si>
  <si>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</si>
  <si>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</si>
  <si>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</si>
  <si>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</si>
  <si>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</si>
  <si>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</si>
  <si>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</si>
  <si>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</si>
  <si>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</si>
  <si>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</si>
  <si>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</si>
  <si>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</si>
  <si>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</si>
  <si>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</si>
  <si>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</si>
  <si>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</si>
  <si>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</si>
  <si>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</si>
  <si>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</si>
  <si>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</si>
  <si>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</si>
  <si>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</si>
  <si>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</si>
  <si>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</si>
  <si>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</si>
  <si>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</si>
  <si>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</si>
  <si>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</si>
  <si>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</si>
  <si>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</si>
  <si>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</si>
  <si>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</si>
  <si>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</si>
  <si>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</si>
  <si>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</si>
  <si>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</si>
  <si>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</si>
  <si>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</si>
  <si>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</si>
  <si>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</si>
  <si>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</si>
  <si>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</si>
  <si>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</si>
  <si>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</si>
  <si>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</si>
  <si>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</si>
  <si>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</si>
  <si>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</si>
  <si>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</si>
  <si>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</si>
  <si>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</si>
  <si>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</si>
  <si>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</si>
  <si>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</si>
  <si>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</si>
  <si>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</si>
  <si>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</si>
  <si>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</si>
  <si>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</si>
  <si>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</si>
  <si>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</si>
  <si>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</si>
  <si>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</si>
  <si>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</si>
  <si>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</si>
  <si>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</si>
  <si>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</si>
  <si>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</si>
  <si>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</si>
  <si>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</si>
  <si>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</si>
  <si>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</si>
  <si>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</si>
  <si>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</si>
  <si>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</si>
  <si>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</si>
  <si>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</si>
  <si>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</si>
  <si>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</si>
  <si>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</si>
  <si>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</si>
  <si>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</si>
  <si>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</si>
  <si>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</si>
  <si>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</si>
  <si>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</si>
  <si>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</si>
  <si>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</si>
  <si>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</si>
  <si>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</si>
  <si>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</si>
  <si>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</si>
  <si>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</si>
  <si>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</si>
  <si>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</si>
  <si>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</si>
  <si>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</si>
  <si>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</si>
  <si>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</si>
  <si>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</si>
  <si>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</si>
  <si>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</si>
  <si>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</si>
  <si>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</si>
  <si>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</si>
  <si>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</si>
  <si>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</si>
  <si>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</si>
  <si>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</si>
  <si>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</si>
  <si>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</si>
  <si>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</si>
  <si>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</si>
  <si>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</si>
  <si>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</si>
  <si>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</si>
  <si>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</si>
  <si>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</si>
  <si>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</si>
  <si>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</si>
  <si>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</si>
  <si>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</si>
  <si>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</si>
  <si>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</si>
  <si>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</si>
  <si>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</si>
  <si>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</si>
  <si>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</si>
  <si>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</si>
  <si>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</si>
  <si>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</si>
  <si>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</si>
  <si>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</si>
  <si>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</si>
  <si>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</si>
  <si>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</si>
  <si>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</si>
  <si>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</si>
  <si>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</si>
  <si>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</si>
  <si>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</si>
  <si>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</si>
  <si>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</si>
  <si>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</si>
  <si>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</si>
  <si>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</si>
  <si>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</si>
  <si>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</si>
  <si>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</si>
  <si>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</si>
  <si>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</si>
  <si>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</si>
  <si>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</si>
  <si>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</si>
  <si>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</si>
  <si>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</si>
  <si>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</si>
  <si>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</si>
  <si>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</si>
  <si>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</si>
  <si>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</si>
  <si>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</si>
  <si>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</si>
  <si>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</si>
  <si>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</si>
  <si>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</si>
  <si>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</si>
  <si>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</si>
  <si>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</si>
  <si>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</si>
  <si>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</si>
  <si>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</si>
  <si>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</si>
  <si>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</si>
  <si>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</si>
  <si>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</si>
  <si>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</si>
  <si>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</si>
  <si>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</si>
  <si>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</si>
  <si>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</si>
  <si>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</si>
  <si>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</si>
  <si>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</si>
  <si>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</si>
  <si>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</si>
  <si>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</si>
  <si>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</si>
  <si>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</si>
  <si>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</si>
  <si>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</si>
  <si>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</si>
  <si>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</si>
  <si>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</si>
  <si>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</si>
  <si>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</si>
  <si>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</si>
  <si>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</si>
  <si>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</si>
  <si>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</si>
  <si>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</si>
  <si>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</si>
  <si>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</si>
  <si>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</si>
  <si>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</si>
  <si>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</si>
  <si>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</si>
  <si>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</si>
  <si>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</si>
  <si>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</si>
  <si>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</si>
  <si>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</si>
  <si>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</si>
  <si>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</si>
  <si>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</si>
  <si>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</si>
  <si>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</si>
  <si>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</si>
  <si>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</si>
  <si>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</si>
  <si>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</si>
  <si>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</si>
  <si>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</si>
  <si>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</si>
  <si>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</si>
  <si>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</si>
  <si>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</si>
  <si>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</si>
  <si>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</si>
  <si>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</si>
  <si>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</si>
  <si>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</si>
  <si>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</si>
  <si>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</si>
  <si>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</si>
  <si>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</si>
  <si>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</si>
  <si>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</si>
  <si>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</si>
  <si>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</si>
  <si>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</si>
  <si>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</si>
  <si>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</si>
  <si>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</si>
  <si>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</si>
  <si>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</si>
  <si>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</si>
  <si>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</si>
  <si>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</si>
  <si>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</si>
  <si>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</si>
  <si>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</si>
  <si>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</si>
  <si>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</si>
  <si>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</si>
  <si>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</si>
  <si>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</si>
  <si>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</si>
  <si>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</si>
  <si>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</si>
  <si>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</si>
  <si>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</si>
  <si>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</si>
  <si>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</si>
  <si>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</si>
  <si>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</si>
  <si>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</si>
  <si>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</si>
  <si>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</si>
  <si>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</si>
  <si>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</si>
  <si>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</si>
  <si>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</si>
  <si>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</si>
  <si>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</si>
  <si>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</si>
  <si>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</si>
  <si>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</si>
  <si>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</si>
  <si>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</si>
  <si>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</si>
  <si>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</si>
  <si>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</si>
  <si>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</si>
  <si>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</si>
  <si>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</si>
  <si>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</si>
  <si>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</si>
  <si>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</si>
  <si>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</si>
  <si>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</si>
  <si>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</si>
  <si>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</si>
  <si>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</si>
  <si>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</si>
  <si>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</si>
  <si>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</si>
  <si>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</si>
  <si>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</si>
  <si>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</si>
  <si>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</si>
  <si>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</si>
  <si>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</si>
  <si>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</si>
  <si>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</si>
  <si>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</si>
  <si>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</si>
  <si>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</si>
  <si>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</si>
  <si>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</si>
  <si>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</si>
  <si>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</si>
  <si>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</si>
  <si>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</si>
  <si>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</si>
  <si>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</si>
  <si>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</si>
  <si>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</si>
  <si>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</si>
  <si>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</si>
  <si>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</si>
  <si>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</si>
  <si>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</si>
  <si>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</si>
  <si>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</si>
  <si>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</si>
  <si>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</si>
  <si>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</si>
  <si>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</si>
  <si>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</si>
  <si>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</si>
  <si>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</si>
  <si>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</si>
  <si>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</si>
  <si>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</si>
  <si>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</si>
  <si>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</si>
  <si>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</si>
  <si>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</si>
  <si>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</si>
  <si>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</si>
  <si>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</si>
  <si>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</si>
  <si>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</si>
  <si>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</si>
  <si>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</si>
  <si>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</si>
  <si>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</si>
  <si>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</si>
  <si>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</si>
  <si>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</si>
  <si>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</si>
  <si>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</si>
  <si>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</si>
  <si>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</si>
  <si>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</si>
  <si>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</si>
  <si>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</si>
  <si>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</si>
  <si>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</si>
  <si>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</si>
  <si>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</si>
  <si>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</si>
  <si>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</si>
  <si>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</si>
  <si>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</si>
  <si>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</si>
  <si>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</si>
  <si>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</si>
  <si>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</si>
  <si>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</si>
  <si>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</si>
  <si>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</si>
  <si>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</si>
  <si>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</si>
  <si>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</si>
  <si>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</si>
  <si>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</si>
  <si>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</si>
  <si>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</si>
  <si>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</si>
  <si>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</si>
  <si>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</si>
  <si>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</si>
  <si>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</si>
  <si>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</si>
  <si>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</si>
  <si>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</si>
  <si>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</si>
  <si>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</si>
  <si>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</si>
  <si>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</si>
  <si>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</si>
  <si>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</si>
  <si>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</si>
  <si>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</si>
  <si>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</si>
  <si>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</si>
  <si>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</si>
  <si>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</si>
  <si>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</si>
  <si>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</si>
  <si>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</si>
  <si>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</si>
  <si>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</si>
  <si>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</si>
  <si>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</si>
  <si>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</si>
  <si>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</si>
  <si>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</si>
  <si>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</si>
  <si>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</si>
  <si>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</si>
  <si>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</si>
  <si>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</si>
  <si>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</si>
  <si>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</si>
  <si>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</si>
  <si>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</si>
  <si>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</si>
  <si>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</si>
  <si>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</si>
  <si>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</si>
  <si>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</si>
  <si>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</si>
  <si>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</si>
  <si>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</si>
  <si>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</si>
  <si>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</si>
  <si>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</si>
  <si>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</si>
  <si>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</si>
  <si>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</si>
  <si>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</si>
  <si>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</si>
  <si>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</si>
  <si>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</si>
  <si>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</si>
  <si>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</si>
  <si>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</si>
  <si>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</si>
  <si>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</si>
  <si>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</si>
  <si>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</si>
  <si>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</si>
  <si>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</si>
  <si>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</si>
  <si>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</si>
  <si>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</si>
  <si>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</si>
  <si>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</si>
  <si>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</si>
  <si>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</si>
  <si>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</si>
  <si>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</si>
  <si>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</si>
  <si>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</si>
  <si>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</si>
  <si>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</si>
  <si>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</si>
  <si>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</si>
  <si>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</si>
  <si>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</si>
  <si>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</si>
  <si>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</si>
  <si>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</si>
  <si>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</si>
  <si>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</si>
  <si>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</si>
  <si>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</si>
  <si>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</si>
  <si>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</si>
  <si>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</si>
  <si>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</si>
  <si>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</si>
  <si>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</si>
  <si>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</si>
  <si>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</si>
  <si>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</si>
  <si>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</si>
  <si>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</si>
  <si>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</si>
  <si>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</si>
  <si>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</si>
  <si>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</si>
  <si>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</si>
  <si>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</si>
  <si>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</si>
  <si>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</si>
  <si>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</si>
  <si>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</si>
  <si>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</si>
  <si>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</si>
  <si>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</si>
  <si>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</si>
  <si>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</si>
  <si>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</si>
  <si>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</si>
  <si>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</si>
  <si>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</si>
  <si>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</si>
  <si>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</si>
  <si>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</si>
  <si>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</si>
  <si>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</si>
  <si>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</si>
  <si>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</si>
  <si>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</si>
  <si>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</si>
  <si>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</si>
  <si>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</si>
  <si>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</si>
  <si>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</si>
  <si>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</si>
  <si>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</si>
  <si>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</si>
  <si>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</si>
  <si>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</si>
  <si>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</si>
  <si>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</si>
  <si>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</si>
  <si>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</si>
  <si>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</si>
  <si>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</si>
  <si>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</si>
  <si>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</si>
  <si>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</si>
  <si>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</si>
  <si>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</si>
  <si>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</si>
  <si>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</si>
  <si>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</si>
  <si>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</si>
  <si>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</si>
  <si>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</si>
  <si>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</si>
  <si>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</si>
  <si>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</si>
  <si>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</si>
  <si>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</si>
  <si>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</si>
  <si>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</si>
  <si>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</si>
  <si>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</si>
  <si>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</si>
  <si>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</si>
  <si>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</si>
  <si>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</si>
  <si>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</si>
  <si>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</si>
  <si>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</si>
  <si>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</si>
  <si>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</si>
  <si>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</si>
  <si>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</si>
  <si>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</si>
  <si>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</si>
  <si>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</si>
  <si>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</si>
  <si>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</si>
  <si>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</si>
  <si>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</si>
  <si>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</si>
  <si>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</si>
  <si>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</si>
  <si>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</si>
  <si>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</si>
  <si>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</si>
  <si>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</si>
  <si>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</si>
  <si>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</si>
  <si>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</si>
  <si>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</si>
  <si>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</si>
  <si>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</si>
  <si>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</si>
  <si>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</si>
  <si>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</si>
  <si>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</si>
  <si>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</si>
  <si>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</si>
  <si>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</si>
  <si>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</si>
  <si>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</si>
  <si>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</si>
  <si>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</si>
  <si>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</si>
  <si>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</si>
  <si>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</si>
  <si>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</si>
  <si>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</si>
  <si>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</si>
  <si>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</si>
  <si>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</si>
  <si>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</si>
  <si>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</si>
  <si>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</si>
  <si>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</si>
  <si>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</si>
  <si>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</si>
  <si>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</si>
  <si>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</si>
  <si>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</si>
  <si>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</si>
  <si>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</si>
  <si>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</si>
  <si>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</si>
  <si>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</si>
  <si>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</si>
  <si>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</si>
  <si>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</si>
  <si>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</si>
  <si>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</si>
  <si>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</si>
  <si>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</si>
  <si>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</si>
  <si>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</si>
  <si>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</si>
  <si>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</si>
  <si>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</si>
  <si>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</si>
  <si>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</si>
  <si>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</si>
  <si>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</si>
  <si>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</si>
  <si>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</si>
  <si>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</si>
  <si>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</si>
  <si>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</si>
  <si>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</si>
  <si>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</si>
  <si>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</si>
  <si>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</si>
  <si>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</si>
  <si>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</si>
  <si>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</si>
  <si>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</si>
  <si>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</si>
  <si>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</si>
  <si>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</si>
  <si>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</si>
  <si>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</si>
  <si>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</si>
  <si>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</si>
  <si>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</si>
  <si>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</si>
  <si>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</si>
  <si>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</si>
  <si>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</si>
  <si>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</si>
  <si>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</si>
  <si>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</si>
  <si>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</si>
  <si>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</si>
  <si>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</si>
  <si>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</si>
  <si>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</si>
  <si>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</si>
  <si>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</si>
  <si>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</si>
  <si>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</si>
  <si>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</si>
  <si>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</si>
  <si>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</si>
  <si>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</si>
  <si>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</si>
  <si>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</si>
  <si>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</si>
  <si>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</si>
  <si>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</si>
  <si>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</si>
  <si>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</si>
  <si>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</si>
  <si>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</si>
  <si>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</si>
  <si>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</si>
  <si>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</si>
  <si>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</si>
  <si>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</si>
  <si>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</si>
  <si>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</si>
  <si>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</si>
  <si>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</si>
  <si>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</si>
  <si>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</si>
  <si>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</si>
  <si>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</si>
  <si>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</si>
  <si>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</si>
  <si>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</si>
  <si>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</si>
  <si>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</si>
  <si>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</si>
  <si>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</si>
  <si>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</si>
  <si>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</si>
  <si>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</si>
  <si>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</si>
  <si>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</si>
  <si>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</si>
  <si>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</si>
  <si>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</si>
  <si>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</si>
  <si>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</si>
  <si>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</si>
  <si>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</si>
  <si>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</si>
  <si>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</si>
  <si>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</si>
  <si>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</si>
  <si>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</si>
  <si>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</si>
  <si>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</si>
  <si>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</si>
  <si>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</si>
  <si>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</si>
  <si>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</si>
  <si>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</si>
  <si>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</si>
  <si>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</si>
  <si>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</si>
  <si>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</si>
  <si>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</si>
  <si>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</si>
  <si>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</si>
  <si>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</si>
  <si>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</si>
  <si>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</si>
  <si>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</si>
  <si>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</si>
  <si>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</si>
  <si>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</si>
  <si>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</si>
  <si>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</si>
  <si>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</si>
  <si>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</si>
  <si>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</si>
  <si>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</si>
  <si>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</si>
  <si>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</si>
  <si>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</si>
  <si>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</si>
  <si>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</si>
  <si>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</si>
  <si>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</si>
  <si>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</si>
  <si>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</si>
  <si>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</si>
  <si>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</si>
  <si>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</si>
  <si>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</si>
  <si>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</si>
  <si>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</si>
  <si>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</si>
  <si>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</si>
  <si>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</si>
  <si>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</si>
  <si>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</si>
  <si>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</si>
  <si>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</si>
  <si>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</si>
  <si>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</si>
  <si>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</si>
  <si>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</si>
  <si>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</si>
  <si>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</si>
  <si>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</si>
  <si>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</si>
  <si>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</si>
  <si>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</si>
  <si>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</si>
  <si>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</si>
  <si>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</si>
  <si>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</si>
  <si>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</si>
  <si>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</si>
  <si>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</si>
  <si>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</si>
  <si>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</si>
  <si>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</si>
  <si>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</si>
  <si>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</si>
  <si>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</si>
  <si>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</si>
  <si>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</si>
  <si>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</si>
  <si>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</si>
  <si>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</si>
  <si>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</si>
  <si>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</si>
  <si>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</si>
  <si>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</si>
  <si>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</si>
  <si>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</si>
  <si>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</si>
  <si>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</si>
  <si>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</si>
  <si>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</si>
  <si>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</si>
  <si>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</si>
  <si>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</si>
  <si>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</si>
  <si>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</si>
  <si>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</si>
  <si>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</si>
  <si>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</si>
  <si>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</si>
  <si>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</si>
  <si>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</si>
  <si>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</si>
  <si>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</si>
  <si>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</si>
  <si>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</si>
  <si>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</si>
  <si>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</si>
  <si>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</si>
  <si>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</si>
  <si>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</si>
  <si>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</si>
  <si>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</si>
  <si>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</si>
  <si>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</si>
  <si>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</si>
  <si>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</si>
  <si>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</si>
  <si>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</si>
  <si>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</si>
  <si>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</si>
  <si>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</si>
  <si>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</si>
  <si>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</si>
  <si>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</si>
  <si>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</si>
  <si>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</si>
  <si>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</si>
  <si>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</si>
  <si>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</si>
  <si>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</si>
  <si>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</si>
  <si>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</si>
  <si>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</si>
  <si>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</si>
  <si>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</si>
  <si>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</si>
  <si>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</si>
  <si>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</si>
  <si>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</si>
  <si>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</si>
  <si>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</si>
  <si>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</si>
  <si>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</si>
  <si>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</si>
  <si>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</si>
  <si>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</si>
  <si>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</si>
  <si>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</si>
  <si>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</si>
  <si>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</si>
  <si>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</si>
  <si>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</si>
  <si>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</si>
  <si>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</si>
  <si>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</si>
  <si>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</si>
  <si>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</si>
  <si>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</si>
  <si>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</si>
  <si>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</si>
  <si>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</si>
  <si>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</si>
  <si>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</si>
  <si>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</si>
  <si>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</si>
  <si>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</si>
  <si>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</si>
  <si>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</si>
  <si>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</si>
  <si>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</si>
  <si>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</si>
  <si>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</si>
  <si>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</si>
  <si>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</si>
  <si>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</si>
  <si>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</si>
  <si>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</si>
  <si>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</si>
  <si>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</si>
  <si>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</si>
  <si>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</si>
  <si>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</si>
  <si>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</si>
  <si>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</si>
  <si>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</si>
  <si>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</si>
  <si>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</si>
  <si>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</si>
  <si>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</si>
  <si>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</si>
  <si>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</si>
  <si>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</si>
  <si>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</si>
  <si>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</si>
  <si>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</si>
  <si>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</si>
  <si>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</si>
  <si>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</si>
  <si>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</si>
  <si>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</si>
  <si>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</si>
  <si>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</si>
  <si>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</si>
  <si>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</si>
  <si>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</si>
  <si>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</si>
  <si>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</si>
  <si>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</si>
  <si>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</si>
  <si>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</si>
  <si>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</si>
  <si>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</si>
  <si>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</si>
  <si>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</si>
  <si>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</si>
  <si>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</si>
  <si>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</si>
  <si>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</si>
  <si>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</si>
  <si>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</si>
  <si>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</si>
  <si>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</si>
  <si>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</si>
  <si>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</si>
  <si>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</si>
  <si>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</si>
  <si>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</si>
  <si>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</si>
  <si>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</si>
  <si>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</si>
  <si>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</si>
  <si>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</si>
  <si>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</si>
  <si>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</si>
  <si>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</si>
  <si>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</si>
  <si>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</si>
  <si>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</si>
  <si>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</si>
  <si>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</si>
  <si>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</si>
  <si>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</si>
  <si>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</si>
  <si>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</si>
  <si>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</si>
  <si>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</si>
  <si>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</si>
  <si>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</si>
  <si>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</si>
  <si>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</si>
  <si>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</si>
  <si>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</si>
  <si>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</si>
  <si>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</si>
  <si>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</si>
  <si>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</si>
  <si>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</si>
  <si>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</si>
  <si>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</si>
  <si>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</si>
  <si>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</si>
  <si>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</si>
  <si>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</si>
  <si>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</si>
  <si>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</si>
  <si>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</si>
  <si>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</si>
  <si>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</si>
  <si>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</si>
  <si>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</si>
  <si>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</si>
  <si>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</si>
  <si>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</si>
  <si>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</si>
  <si>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</si>
  <si>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</si>
  <si>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</si>
  <si>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</si>
  <si>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</si>
  <si>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</si>
  <si>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</si>
  <si>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</si>
  <si>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</si>
  <si>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</si>
  <si>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</si>
  <si>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</si>
  <si>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</si>
  <si>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</si>
  <si>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</si>
  <si>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</si>
  <si>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</si>
  <si>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</si>
  <si>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</si>
  <si>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</si>
  <si>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</si>
  <si>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</si>
  <si>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</si>
  <si>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</si>
  <si>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</si>
  <si>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</si>
  <si>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</si>
  <si>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</si>
  <si>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</si>
  <si>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</si>
  <si>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</si>
  <si>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</si>
  <si>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</si>
  <si>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</si>
  <si>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</si>
  <si>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</si>
  <si>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</si>
  <si>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</si>
  <si>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</si>
  <si>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</si>
  <si>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</si>
  <si>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</si>
  <si>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</si>
  <si>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</si>
  <si>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</si>
  <si>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</si>
  <si>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</si>
  <si>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</si>
  <si>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</si>
  <si>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</si>
  <si>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</si>
  <si>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</si>
  <si>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</si>
  <si>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</si>
  <si>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</si>
  <si>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</si>
  <si>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</si>
  <si>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</si>
  <si>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</si>
  <si>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</si>
  <si>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</si>
  <si>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</si>
  <si>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</si>
  <si>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</si>
  <si>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</si>
  <si>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</si>
  <si>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</si>
  <si>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</si>
  <si>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</si>
  <si>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</si>
  <si>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</si>
  <si>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</si>
  <si>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</si>
  <si>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</si>
  <si>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</si>
  <si>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</si>
  <si>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</si>
  <si>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</si>
  <si>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</si>
  <si>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</si>
  <si>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</si>
  <si>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</si>
  <si>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</si>
  <si>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</si>
  <si>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</si>
  <si>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</si>
  <si>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</si>
  <si>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</si>
  <si>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</si>
  <si>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</si>
  <si>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</si>
  <si>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</si>
  <si>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</si>
  <si>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</si>
  <si>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</si>
  <si>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</si>
  <si>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</si>
  <si>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</si>
  <si>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</si>
  <si>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</si>
  <si>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</si>
  <si>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</si>
  <si>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</si>
  <si>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</si>
  <si>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</si>
  <si>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</si>
  <si>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</si>
  <si>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</si>
  <si>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</si>
  <si>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</si>
  <si>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</si>
  <si>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</si>
  <si>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</si>
  <si>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</si>
  <si>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</si>
  <si>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</si>
  <si>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</si>
  <si>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</si>
  <si>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</si>
  <si>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</si>
  <si>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</si>
  <si>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</si>
  <si>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</si>
  <si>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</si>
  <si>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</si>
  <si>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</si>
  <si>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</si>
  <si>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</si>
  <si>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</si>
  <si>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</si>
  <si>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</si>
  <si>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</si>
  <si>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</si>
  <si>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</si>
  <si>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</si>
  <si>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</si>
  <si>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</si>
  <si>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</si>
  <si>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</si>
  <si>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</si>
  <si>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</si>
  <si>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</si>
  <si>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</si>
  <si>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</si>
  <si>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</si>
  <si>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</si>
  <si>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</si>
  <si>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</si>
  <si>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</si>
  <si>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</si>
  <si>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</si>
  <si>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</si>
  <si>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</si>
  <si>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</si>
  <si>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</si>
  <si>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</si>
  <si>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</si>
  <si>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</si>
  <si>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</si>
  <si>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</si>
  <si>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</si>
  <si>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</si>
  <si>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</si>
  <si>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</si>
  <si>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</si>
  <si>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</si>
  <si>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</si>
  <si>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</si>
  <si>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</si>
  <si>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</si>
  <si>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</si>
  <si>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</si>
  <si>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</si>
  <si>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</si>
  <si>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</si>
  <si>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</si>
  <si>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</si>
  <si>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</si>
  <si>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</si>
  <si>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</si>
  <si>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</si>
  <si>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</si>
  <si>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</si>
  <si>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</si>
  <si>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</si>
  <si>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</si>
  <si>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</si>
  <si>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</si>
  <si>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</si>
  <si>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</si>
  <si>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</si>
  <si>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</si>
  <si>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</si>
  <si>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</si>
  <si>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</si>
  <si>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</si>
  <si>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</si>
  <si>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</si>
  <si>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</si>
  <si>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</si>
  <si>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</si>
  <si>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</si>
  <si>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</si>
  <si>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</si>
  <si>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</si>
  <si>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</si>
  <si>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</si>
  <si>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</si>
  <si>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</si>
  <si>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</si>
  <si>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</si>
  <si>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</si>
  <si>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</si>
  <si>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</si>
  <si>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</si>
  <si>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</si>
  <si>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</si>
  <si>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</si>
  <si>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</si>
  <si>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</si>
  <si>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</si>
  <si>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</si>
  <si>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</si>
  <si>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</si>
  <si>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</si>
  <si>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</si>
  <si>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</si>
  <si>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</si>
  <si>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</si>
  <si>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</si>
  <si>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</si>
  <si>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</si>
  <si>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</si>
  <si>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</si>
  <si>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</si>
  <si>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</si>
  <si>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</si>
  <si>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</si>
  <si>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</si>
  <si>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</si>
  <si>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</si>
  <si>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</si>
  <si>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</si>
  <si>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</si>
  <si>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</si>
  <si>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</si>
  <si>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</si>
  <si>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</si>
  <si>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</si>
  <si>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</si>
  <si>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</si>
  <si>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</si>
  <si>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</si>
  <si>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</si>
  <si>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</si>
  <si>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</si>
  <si>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</si>
  <si>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</si>
  <si>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</si>
  <si>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</si>
  <si>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</si>
  <si>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</si>
  <si>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</si>
  <si>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</si>
  <si>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</si>
  <si>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</si>
  <si>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</si>
  <si>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</si>
  <si>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</si>
  <si>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</si>
  <si>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</si>
  <si>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</si>
  <si>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</si>
  <si>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</si>
  <si>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</si>
  <si>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</si>
  <si>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</si>
  <si>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</si>
  <si>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</si>
  <si>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</si>
  <si>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</si>
  <si>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</si>
  <si>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</si>
  <si>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</si>
  <si>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</si>
  <si>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</si>
  <si>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</si>
  <si>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</si>
  <si>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</si>
  <si>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</si>
  <si>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</si>
  <si>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</si>
  <si>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</si>
  <si>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</si>
  <si>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</si>
  <si>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</si>
  <si>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</si>
  <si>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</si>
  <si>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</si>
  <si>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</si>
  <si>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</si>
  <si>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</si>
  <si>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</si>
  <si>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</si>
  <si>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</si>
  <si>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</si>
  <si>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</si>
  <si>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</si>
  <si>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</si>
  <si>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</si>
  <si>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</si>
  <si>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</si>
  <si>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</si>
  <si>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</si>
  <si>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</si>
  <si>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</si>
  <si>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</si>
  <si>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</si>
  <si>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</si>
  <si>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</si>
  <si>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</si>
  <si>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</si>
  <si>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</si>
  <si>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</si>
  <si>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</si>
  <si>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</si>
  <si>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</si>
  <si>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</si>
  <si>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</si>
  <si>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</si>
  <si>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</si>
  <si>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</si>
  <si>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</si>
  <si>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</si>
  <si>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</si>
  <si>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</si>
  <si>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</si>
  <si>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</si>
  <si>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</si>
  <si>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</si>
  <si>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</si>
  <si>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</si>
  <si>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</si>
  <si>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</si>
  <si>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</si>
  <si>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</si>
  <si>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</si>
  <si>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</si>
  <si>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</si>
  <si>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</si>
  <si>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</si>
  <si>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</si>
  <si>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</si>
  <si>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</si>
  <si>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</si>
  <si>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</si>
  <si>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</si>
  <si>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</si>
  <si>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</si>
  <si>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</si>
  <si>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</si>
  <si>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</si>
  <si>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</si>
  <si>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</si>
  <si>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</si>
  <si>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</si>
  <si>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</si>
  <si>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</si>
  <si>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</si>
  <si>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</si>
  <si>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</si>
  <si>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</si>
  <si>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</si>
  <si>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</si>
  <si>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</si>
  <si>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</si>
  <si>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</si>
  <si>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</si>
  <si>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</si>
  <si>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</si>
  <si>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</si>
  <si>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</si>
  <si>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</si>
  <si>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</si>
  <si>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</si>
  <si>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</si>
  <si>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</si>
  <si>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</si>
  <si>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</si>
  <si>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</si>
  <si>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</si>
  <si>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</si>
  <si>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</si>
  <si>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</si>
  <si>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</si>
  <si>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</si>
  <si>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</si>
  <si>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</si>
  <si>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</si>
  <si>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</si>
  <si>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</si>
  <si>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</si>
  <si>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</si>
  <si>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</si>
  <si>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</si>
  <si>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</si>
  <si>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</si>
  <si>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</si>
  <si>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</si>
  <si>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</si>
  <si>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</si>
  <si>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</si>
  <si>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</si>
  <si>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</si>
  <si>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</si>
  <si>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</si>
  <si>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</si>
  <si>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</si>
  <si>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</si>
  <si>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</si>
  <si>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</si>
  <si>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</si>
  <si>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</si>
  <si>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</si>
  <si>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</si>
  <si>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</si>
  <si>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</si>
  <si>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</si>
  <si>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</si>
  <si>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</si>
  <si>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</si>
  <si>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</si>
  <si>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</si>
  <si>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</si>
  <si>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</si>
  <si>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</si>
  <si>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</si>
  <si>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</si>
  <si>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</si>
  <si>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</si>
  <si>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</si>
  <si>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</si>
  <si>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</si>
  <si>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</si>
  <si>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</si>
  <si>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</si>
  <si>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</si>
  <si>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</si>
  <si>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</si>
  <si>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</si>
  <si>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</si>
  <si>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</si>
  <si>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</si>
  <si>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</si>
  <si>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</si>
  <si>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</si>
  <si>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</si>
  <si>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</si>
  <si>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</si>
  <si>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</si>
  <si>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</si>
  <si>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</si>
  <si>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</si>
  <si>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</si>
  <si>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</si>
  <si>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</si>
  <si>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</si>
  <si>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</si>
  <si>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</si>
  <si>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</si>
  <si>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</si>
  <si>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</si>
  <si>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</si>
  <si>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</si>
  <si>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</si>
  <si>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</si>
  <si>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</si>
  <si>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</si>
  <si>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</si>
  <si>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</si>
  <si>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</si>
  <si>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</si>
  <si>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</si>
  <si>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</si>
  <si>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</si>
  <si>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</si>
  <si>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</si>
  <si>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</si>
  <si>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</si>
  <si>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</si>
  <si>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</si>
  <si>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</si>
  <si>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</si>
  <si>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</si>
  <si>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</si>
  <si>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</si>
  <si>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</si>
  <si>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</si>
  <si>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</si>
  <si>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</si>
  <si>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</si>
  <si>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</si>
  <si>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</si>
  <si>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</si>
  <si>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</si>
  <si>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</si>
  <si>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</si>
  <si>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</si>
  <si>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</si>
  <si>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</si>
  <si>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</si>
  <si>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</si>
  <si>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</si>
  <si>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</si>
  <si>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</si>
  <si>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</si>
  <si>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</si>
  <si>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</si>
  <si>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</si>
  <si>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</si>
  <si>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</si>
  <si>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</si>
  <si>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</si>
  <si>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</si>
  <si>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</si>
  <si>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</si>
  <si>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</si>
  <si>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</si>
  <si>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</si>
  <si>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</si>
  <si>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</si>
  <si>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</si>
  <si>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</si>
  <si>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</si>
  <si>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</si>
  <si>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</si>
  <si>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</si>
  <si>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</si>
  <si>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</si>
  <si>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</si>
  <si>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</si>
  <si>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</si>
  <si>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</si>
  <si>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</si>
  <si>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</si>
  <si>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</si>
  <si>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</si>
  <si>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</si>
  <si>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</si>
  <si>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</si>
  <si>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</si>
  <si>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</si>
  <si>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</si>
  <si>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</si>
  <si>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</si>
  <si>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</si>
  <si>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</si>
  <si>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</si>
  <si>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</si>
  <si>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</si>
  <si>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</si>
  <si>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</si>
  <si>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</si>
  <si>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</si>
  <si>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</si>
  <si>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</si>
  <si>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</si>
  <si>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</si>
  <si>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</si>
  <si>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</si>
  <si>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</si>
  <si>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</si>
  <si>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</si>
  <si>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</si>
  <si>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</si>
  <si>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</si>
  <si>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</si>
  <si>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</si>
  <si>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</si>
  <si>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</si>
  <si>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</si>
  <si>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</si>
  <si>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</si>
  <si>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</si>
  <si>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</si>
  <si>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</si>
  <si>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</si>
  <si>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</si>
  <si>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</si>
  <si>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</si>
  <si>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</si>
  <si>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</si>
  <si>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</si>
  <si>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</si>
  <si>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</si>
  <si>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</si>
  <si>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</si>
  <si>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</si>
  <si>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</si>
  <si>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</si>
  <si>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</si>
  <si>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</si>
  <si>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</si>
  <si>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</si>
  <si>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</si>
  <si>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</si>
  <si>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</si>
  <si>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</si>
  <si>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</si>
  <si>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</si>
  <si>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</si>
  <si>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</si>
  <si>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</si>
  <si>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</si>
  <si>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</si>
  <si>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</si>
  <si>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</si>
  <si>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</si>
  <si>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</si>
  <si>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</si>
  <si>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</si>
  <si>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</si>
  <si>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</si>
  <si>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</si>
  <si>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</si>
  <si>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</si>
  <si>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</si>
  <si>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</si>
  <si>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</si>
  <si>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</si>
  <si>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</si>
  <si>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</si>
  <si>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</si>
  <si>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</si>
  <si>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</si>
  <si>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</si>
  <si>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</si>
  <si>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</si>
  <si>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</si>
  <si>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</si>
  <si>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</si>
  <si>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</si>
  <si>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</si>
  <si>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</si>
  <si>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</si>
  <si>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</si>
  <si>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</si>
  <si>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</si>
  <si>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</si>
  <si>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</si>
  <si>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</si>
  <si>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</si>
  <si>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</si>
  <si>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</si>
  <si>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</si>
  <si>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</si>
  <si>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</si>
  <si>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</si>
  <si>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</si>
  <si>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</si>
  <si>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</si>
  <si>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</si>
  <si>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</si>
  <si>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</si>
  <si>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</si>
  <si>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</si>
  <si>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</si>
  <si>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</si>
  <si>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</si>
  <si>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</si>
  <si>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</si>
  <si>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</si>
  <si>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</si>
  <si>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</si>
  <si>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</si>
  <si>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</si>
  <si>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</si>
  <si>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</si>
  <si>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</si>
  <si>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</si>
  <si>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</si>
  <si>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</si>
  <si>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</si>
  <si>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</si>
  <si>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</si>
  <si>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</si>
  <si>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</si>
  <si>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</si>
  <si>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</si>
  <si>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</si>
  <si>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</si>
  <si>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</si>
  <si>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</si>
  <si>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</si>
  <si>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</si>
  <si>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</si>
  <si>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</si>
  <si>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</si>
  <si>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</si>
  <si>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</si>
  <si>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</si>
  <si>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</si>
  <si>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</si>
  <si>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</si>
  <si>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</si>
  <si>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</si>
  <si>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</si>
  <si>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</si>
  <si>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</si>
  <si>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</si>
  <si>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</si>
  <si>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</si>
  <si>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</si>
  <si>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</si>
  <si>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</si>
  <si>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</si>
  <si>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</si>
  <si>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</si>
  <si>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</si>
  <si>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</si>
  <si>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</si>
  <si>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</si>
  <si>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</si>
  <si>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</si>
  <si>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</si>
  <si>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</si>
  <si>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</si>
  <si>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</si>
  <si>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</si>
  <si>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</si>
  <si>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</si>
  <si>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</si>
  <si>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</si>
  <si>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</si>
  <si>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</si>
  <si>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</si>
  <si>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</si>
  <si>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</si>
  <si>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</si>
  <si>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</si>
  <si>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</si>
  <si>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</si>
  <si>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</si>
  <si>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</si>
  <si>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</si>
  <si>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</si>
  <si>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</si>
  <si>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</si>
  <si>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</si>
  <si>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</si>
  <si>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</si>
  <si>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</si>
  <si>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</si>
  <si>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</si>
  <si>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</si>
  <si>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</si>
  <si>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</si>
  <si>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</si>
  <si>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</si>
  <si>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</si>
  <si>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</si>
  <si>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</si>
  <si>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</si>
  <si>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</si>
  <si>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</si>
  <si>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</si>
  <si>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</si>
  <si>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</si>
  <si>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</si>
  <si>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</si>
  <si>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</si>
  <si>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</si>
  <si>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</si>
  <si>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</si>
  <si>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</si>
  <si>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</si>
  <si>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</si>
  <si>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</si>
  <si>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</si>
  <si>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</si>
  <si>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</si>
  <si>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</si>
  <si>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</si>
  <si>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</si>
  <si>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</si>
  <si>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</si>
  <si>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</si>
  <si>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</si>
  <si>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</si>
  <si>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</si>
  <si>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</si>
  <si>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</si>
  <si>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</si>
  <si>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</si>
  <si>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</si>
  <si>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</si>
  <si>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</si>
  <si>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</si>
  <si>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</si>
  <si>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</si>
  <si>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</si>
  <si>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</si>
  <si>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</si>
  <si>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</si>
  <si>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</si>
  <si>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</si>
  <si>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</si>
  <si>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</si>
  <si>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</si>
  <si>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</si>
  <si>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</si>
  <si>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</si>
  <si>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</si>
  <si>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</si>
  <si>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</si>
  <si>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</si>
  <si>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</si>
  <si>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</si>
  <si>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</si>
  <si>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</si>
  <si>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</si>
  <si>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</si>
  <si>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</si>
  <si>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</si>
  <si>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</si>
  <si>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</si>
  <si>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</si>
  <si>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</si>
  <si>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</si>
  <si>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</si>
  <si>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</si>
  <si>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</si>
  <si>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</si>
  <si>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</si>
  <si>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</si>
  <si>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</si>
  <si>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</si>
  <si>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</si>
  <si>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</si>
  <si>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</si>
  <si>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</si>
  <si>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</si>
  <si>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</si>
  <si>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</si>
  <si>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</si>
  <si>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</si>
  <si>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</si>
  <si>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</si>
  <si>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</si>
  <si>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</si>
  <si>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</si>
  <si>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</si>
  <si>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</si>
  <si>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</si>
  <si>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</si>
  <si>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</si>
  <si>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</si>
  <si>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</si>
  <si>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</si>
  <si>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</si>
  <si>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</si>
  <si>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</si>
  <si>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</si>
  <si>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</si>
  <si>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</si>
  <si>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</si>
  <si>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</si>
  <si>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</si>
  <si>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</si>
  <si>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</si>
  <si>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</si>
  <si>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</si>
  <si>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</si>
  <si>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</si>
  <si>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</si>
  <si>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</si>
  <si>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</si>
  <si>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</si>
  <si>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</si>
  <si>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</si>
  <si>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</si>
  <si>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</si>
  <si>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</si>
  <si>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</si>
  <si>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</si>
  <si>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</si>
  <si>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</si>
  <si>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</si>
  <si>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</si>
  <si>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</si>
  <si>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</si>
  <si>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</si>
  <si>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</si>
  <si>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</si>
  <si>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</si>
  <si>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</si>
  <si>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</si>
  <si>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</si>
  <si>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</si>
  <si>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</si>
  <si>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</si>
  <si>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</si>
  <si>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</si>
  <si>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</si>
  <si>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</si>
  <si>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</si>
  <si>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</si>
  <si>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</si>
  <si>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</si>
  <si>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</si>
  <si>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</si>
  <si>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</si>
  <si>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</si>
  <si>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</si>
  <si>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</si>
  <si>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</si>
  <si>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</si>
  <si>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</si>
  <si>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</si>
  <si>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</si>
  <si>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</si>
  <si>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</si>
  <si>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</si>
  <si>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</si>
  <si>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</si>
  <si>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</si>
  <si>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</si>
  <si>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</si>
  <si>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</si>
  <si>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</si>
  <si>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</si>
  <si>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</si>
  <si>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</si>
  <si>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</si>
  <si>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</si>
  <si>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</si>
  <si>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</si>
  <si>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</si>
  <si>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</si>
  <si>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</si>
  <si>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</si>
  <si>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</si>
  <si>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</si>
  <si>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</si>
  <si>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</si>
  <si>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</si>
  <si>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</si>
  <si>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</si>
  <si>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</si>
  <si>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</si>
  <si>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</si>
  <si>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</si>
  <si>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</si>
  <si>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</si>
  <si>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</si>
  <si>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</si>
  <si>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</si>
  <si>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</si>
  <si>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</si>
  <si>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</si>
  <si>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</si>
  <si>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</si>
  <si>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</si>
  <si>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</si>
  <si>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</si>
  <si>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</si>
  <si>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</si>
  <si>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</si>
  <si>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</si>
  <si>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</si>
  <si>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</si>
  <si>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</si>
  <si>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</si>
  <si>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</si>
  <si>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</si>
  <si>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</si>
  <si>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</si>
  <si>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</si>
  <si>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</si>
  <si>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</si>
  <si>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</si>
  <si>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</si>
  <si>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</si>
  <si>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</si>
  <si>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</si>
  <si>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</si>
  <si>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</si>
  <si>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</si>
  <si>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</si>
  <si>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</si>
  <si>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</si>
  <si>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</si>
  <si>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</si>
  <si>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</si>
  <si>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</si>
  <si>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</si>
  <si>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</si>
  <si>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</si>
  <si>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</si>
  <si>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</si>
  <si>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</si>
  <si>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</si>
  <si>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</si>
  <si>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</si>
  <si>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</si>
  <si>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</si>
  <si>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</si>
  <si>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</si>
  <si>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</si>
  <si>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</si>
  <si>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</si>
  <si>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</si>
  <si>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</si>
  <si>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</si>
  <si>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</si>
  <si>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</si>
  <si>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</si>
  <si>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</si>
  <si>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</si>
  <si>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</si>
  <si>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</si>
  <si>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</si>
  <si>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</si>
  <si>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</si>
  <si>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</si>
  <si>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</si>
  <si>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</si>
  <si>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</si>
  <si>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</si>
  <si>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</si>
  <si>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</si>
  <si>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</si>
  <si>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</si>
  <si>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</si>
  <si>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</si>
  <si>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</si>
  <si>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</si>
  <si>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</si>
  <si>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</si>
  <si>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</si>
  <si>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</si>
  <si>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</si>
  <si>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</si>
  <si>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</si>
  <si>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</si>
  <si>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</si>
  <si>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</si>
  <si>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</si>
  <si>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</si>
  <si>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</si>
  <si>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</si>
  <si>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</si>
  <si>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</si>
  <si>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</si>
  <si>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</si>
  <si>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</si>
  <si>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</si>
  <si>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</si>
  <si>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</si>
  <si>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</si>
  <si>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</si>
  <si>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</si>
  <si>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</si>
  <si>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</si>
  <si>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</si>
  <si>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</si>
  <si>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</si>
  <si>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</si>
  <si>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</si>
  <si>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</si>
  <si>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</si>
  <si>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</si>
  <si>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</si>
  <si>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</si>
  <si>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</si>
  <si>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</si>
  <si>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</si>
  <si>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</si>
  <si>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</si>
  <si>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</si>
  <si>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</si>
  <si>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</si>
  <si>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</si>
  <si>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</si>
  <si>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</si>
  <si>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</si>
  <si>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</si>
  <si>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</si>
  <si>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</si>
  <si>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</si>
  <si>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</si>
  <si>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</si>
  <si>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</si>
  <si>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</si>
  <si>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</si>
  <si>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</si>
  <si>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</si>
  <si>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</si>
  <si>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</si>
  <si>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</si>
  <si>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</si>
  <si>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</si>
  <si>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</si>
  <si>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</si>
  <si>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</si>
  <si>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</si>
  <si>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</si>
  <si>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</si>
  <si>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</si>
  <si>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</si>
  <si>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</si>
  <si>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</si>
  <si>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</si>
  <si>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</si>
  <si>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</si>
  <si>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</si>
  <si>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</si>
  <si>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</si>
  <si>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</si>
  <si>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</si>
  <si>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</si>
  <si>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</si>
  <si>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</si>
  <si>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</si>
  <si>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</si>
  <si>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</si>
  <si>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</si>
  <si>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</si>
  <si>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</si>
  <si>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</si>
  <si>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</si>
  <si>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</si>
  <si>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</si>
  <si>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</si>
  <si>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</si>
  <si>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</si>
  <si>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</si>
  <si>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</si>
  <si>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</si>
  <si>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</si>
  <si>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</si>
  <si>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</si>
  <si>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</si>
  <si>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</si>
  <si>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</si>
  <si>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</si>
  <si>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</si>
  <si>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</si>
  <si>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</si>
  <si>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</si>
  <si>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</si>
  <si>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</si>
  <si>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</si>
  <si>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</si>
  <si>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</si>
  <si>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</si>
  <si>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</si>
  <si>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</si>
  <si>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</si>
  <si>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</si>
  <si>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</si>
  <si>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</si>
  <si>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</si>
  <si>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</si>
  <si>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</si>
  <si>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</si>
  <si>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</si>
  <si>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</si>
  <si>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</si>
  <si>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</si>
  <si>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</si>
  <si>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</si>
  <si>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</si>
  <si>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</si>
  <si>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</si>
  <si>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</si>
  <si>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</si>
  <si>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</si>
  <si>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</si>
  <si>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</si>
  <si>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</si>
  <si>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</si>
  <si>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</si>
  <si>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</si>
  <si>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</si>
  <si>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</si>
  <si>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</si>
  <si>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</si>
  <si>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</si>
  <si>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</si>
  <si>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</si>
  <si>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</si>
  <si>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</si>
  <si>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</si>
  <si>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</si>
  <si>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</si>
  <si>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</si>
  <si>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</si>
  <si>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</si>
  <si>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</si>
  <si>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</si>
  <si>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</si>
  <si>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</si>
  <si>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</si>
  <si>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</si>
  <si>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</si>
  <si>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</si>
  <si>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</si>
  <si>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</si>
  <si>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</si>
  <si>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</si>
  <si>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</si>
  <si>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</si>
  <si>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</si>
  <si>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</si>
  <si>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</si>
  <si>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</si>
  <si>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</si>
  <si>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</si>
  <si>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</si>
  <si>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</si>
  <si>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</si>
  <si>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</si>
  <si>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</si>
  <si>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</si>
  <si>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</si>
  <si>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</si>
  <si>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</si>
  <si>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</si>
  <si>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</si>
  <si>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</si>
  <si>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</si>
  <si>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</si>
  <si>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</si>
  <si>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</si>
  <si>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</si>
  <si>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</si>
  <si>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</si>
  <si>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</si>
  <si>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</si>
  <si>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</si>
  <si>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</si>
  <si>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</si>
  <si>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</si>
  <si>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</si>
  <si>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</si>
  <si>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</si>
  <si>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</si>
  <si>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</si>
  <si>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</si>
  <si>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</si>
  <si>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</si>
  <si>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</si>
  <si>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</si>
  <si>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</si>
  <si>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</si>
  <si>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</si>
  <si>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</si>
  <si>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</si>
  <si>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</si>
  <si>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</si>
  <si>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</si>
  <si>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</si>
  <si>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</si>
  <si>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</si>
  <si>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</si>
  <si>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</si>
  <si>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</si>
  <si>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</si>
  <si>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</si>
  <si>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</si>
  <si>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</si>
  <si>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</si>
  <si>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</si>
  <si>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</si>
  <si>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</si>
  <si>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</si>
  <si>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</si>
  <si>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</si>
  <si>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</si>
  <si>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</si>
  <si>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</si>
  <si>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</si>
  <si>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</si>
  <si>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</si>
  <si>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</si>
  <si>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</si>
  <si>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</si>
  <si>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</si>
  <si>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</si>
  <si>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</si>
  <si>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</si>
  <si>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</si>
  <si>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</si>
  <si>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</si>
  <si>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</si>
  <si>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</si>
  <si>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</si>
  <si>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</si>
  <si>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</si>
  <si>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</si>
  <si>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</si>
  <si>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</si>
  <si>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</si>
  <si>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</si>
  <si>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</si>
  <si>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</si>
  <si>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</si>
  <si>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</si>
  <si>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</si>
  <si>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</si>
  <si>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</si>
  <si>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</si>
  <si>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</si>
  <si>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</si>
  <si>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</si>
  <si>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</si>
  <si>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</si>
  <si>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</si>
  <si>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</si>
  <si>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</si>
  <si>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</si>
  <si>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</si>
  <si>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</si>
  <si>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</si>
  <si>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</si>
  <si>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</si>
  <si>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</si>
  <si>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</si>
  <si>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</si>
  <si>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</si>
  <si>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</si>
  <si>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</si>
  <si>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</si>
  <si>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</si>
  <si>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</si>
  <si>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</si>
  <si>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</si>
  <si>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</si>
  <si>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</si>
  <si>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</si>
  <si>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</si>
  <si>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</si>
  <si>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</si>
  <si>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</si>
  <si>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</si>
  <si>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</si>
  <si>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</si>
  <si>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</si>
  <si>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</si>
  <si>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</si>
  <si>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</si>
  <si>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</si>
  <si>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</si>
  <si>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</si>
  <si>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</si>
  <si>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</si>
  <si>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</si>
  <si>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</si>
  <si>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</si>
  <si>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</si>
  <si>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</si>
  <si>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</si>
  <si>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</si>
  <si>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</si>
  <si>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</si>
  <si>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</si>
  <si>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</si>
  <si>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</si>
  <si>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</si>
  <si>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</si>
  <si>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</si>
  <si>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</si>
  <si>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</si>
  <si>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</si>
  <si>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</si>
  <si>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</si>
  <si>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</si>
  <si>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</si>
  <si>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</si>
  <si>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</si>
  <si>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</si>
  <si>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</si>
  <si>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</si>
  <si>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</si>
  <si>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</si>
  <si>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</si>
  <si>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</si>
  <si>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</si>
  <si>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</si>
  <si>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</si>
  <si>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</si>
  <si>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</si>
  <si>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</si>
  <si>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</si>
  <si>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</si>
  <si>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</si>
  <si>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</si>
  <si>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</si>
  <si>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</si>
  <si>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</si>
  <si>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</si>
  <si>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</si>
  <si>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</si>
  <si>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</si>
  <si>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</si>
  <si>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</si>
  <si>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</si>
  <si>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</si>
  <si>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</si>
  <si>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</si>
  <si>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</si>
  <si>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</si>
  <si>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</si>
  <si>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</si>
  <si>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</si>
  <si>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</si>
  <si>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</si>
  <si>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</si>
  <si>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</si>
  <si>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</si>
  <si>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</si>
  <si>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</si>
  <si>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</si>
  <si>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</si>
  <si>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</si>
  <si>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</si>
  <si>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</si>
  <si>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</si>
  <si>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</si>
  <si>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</si>
  <si>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</si>
  <si>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</si>
  <si>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</si>
  <si>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</si>
  <si>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</si>
  <si>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</si>
  <si>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</si>
  <si>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</si>
  <si>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</si>
  <si>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</si>
  <si>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</si>
  <si>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</si>
  <si>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</si>
  <si>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</si>
  <si>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</si>
  <si>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</si>
  <si>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</si>
  <si>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</si>
  <si>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</si>
  <si>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</si>
  <si>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</si>
  <si>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</si>
  <si>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</si>
  <si>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</si>
  <si>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</si>
  <si>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</si>
  <si>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</si>
  <si>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</si>
  <si>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</si>
  <si>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</si>
  <si>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</si>
  <si>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</si>
  <si>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</si>
  <si>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</si>
  <si>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</si>
  <si>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</si>
  <si>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</si>
  <si>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</si>
  <si>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</si>
  <si>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</si>
  <si>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</si>
  <si>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</si>
  <si>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</si>
  <si>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</si>
  <si>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</si>
  <si>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</si>
  <si>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</si>
  <si>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</si>
  <si>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</si>
  <si>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</si>
  <si>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</si>
  <si>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</si>
  <si>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</si>
  <si>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</si>
  <si>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</si>
  <si>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</si>
  <si>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</si>
  <si>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</si>
  <si>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</si>
  <si>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</si>
  <si>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</si>
  <si>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</si>
  <si>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</si>
  <si>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</si>
  <si>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</si>
  <si>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</si>
  <si>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</si>
  <si>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</si>
  <si>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</si>
  <si>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</si>
  <si>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</si>
  <si>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</si>
  <si>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</si>
  <si>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</si>
  <si>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</si>
  <si>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</si>
  <si>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</si>
  <si>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</si>
  <si>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</si>
  <si>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</si>
  <si>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</si>
  <si>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</si>
  <si>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</si>
  <si>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</si>
  <si>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</si>
  <si>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</si>
  <si>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</si>
  <si>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</si>
  <si>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</si>
  <si>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</si>
  <si>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</si>
  <si>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</si>
  <si>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</si>
  <si>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</si>
  <si>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</si>
  <si>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</si>
  <si>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</si>
  <si>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</si>
  <si>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</si>
  <si>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</si>
  <si>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</si>
  <si>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</si>
  <si>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</si>
  <si>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</si>
  <si>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</si>
  <si>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</si>
  <si>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</si>
  <si>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</si>
  <si>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</si>
  <si>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</si>
  <si>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</si>
  <si>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</si>
  <si>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</si>
  <si>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</si>
  <si>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</si>
  <si>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</si>
  <si>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</si>
  <si>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</si>
  <si>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</si>
  <si>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</si>
  <si>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</si>
  <si>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</si>
  <si>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</si>
  <si>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</si>
  <si>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</si>
  <si>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</si>
  <si>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</si>
  <si>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</si>
  <si>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</si>
  <si>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</si>
  <si>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</si>
  <si>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</si>
  <si>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</si>
  <si>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</si>
  <si>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</si>
  <si>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</si>
  <si>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</si>
  <si>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</si>
  <si>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</si>
  <si>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</si>
  <si>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</si>
  <si>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</si>
  <si>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</si>
  <si>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</si>
  <si>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</si>
  <si>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</si>
  <si>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</si>
  <si>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</si>
  <si>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</si>
  <si>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</si>
  <si>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</si>
  <si>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</si>
  <si>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</si>
  <si>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</si>
  <si>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</si>
  <si>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</si>
  <si>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</si>
  <si>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</si>
  <si>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</si>
  <si>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</si>
  <si>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</si>
  <si>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</si>
  <si>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</si>
  <si>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</si>
  <si>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</si>
  <si>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</si>
  <si>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</si>
  <si>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</si>
  <si>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</si>
  <si>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</si>
  <si>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</si>
  <si>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</si>
  <si>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</si>
  <si>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</si>
  <si>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</si>
  <si>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</si>
  <si>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</si>
  <si>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</si>
  <si>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</si>
  <si>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</si>
  <si>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</si>
  <si>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</si>
  <si>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</si>
  <si>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</si>
  <si>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</si>
  <si>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</si>
  <si>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</si>
  <si>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</si>
  <si>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</si>
  <si>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</si>
  <si>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</si>
  <si>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</si>
  <si>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</si>
  <si>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</si>
  <si>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</si>
  <si>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</si>
  <si>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</si>
  <si>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</si>
  <si>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</si>
  <si>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</si>
  <si>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</si>
  <si>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</si>
  <si>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</si>
  <si>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</si>
  <si>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</si>
  <si>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</si>
  <si>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</si>
  <si>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</si>
  <si>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</si>
  <si>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</si>
  <si>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</si>
  <si>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</si>
  <si>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</si>
  <si>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</si>
  <si>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</si>
  <si>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</si>
  <si>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</si>
  <si>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</si>
  <si>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</si>
  <si>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</si>
  <si>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</si>
  <si>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</si>
  <si>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</si>
  <si>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</si>
  <si>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</si>
  <si>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</si>
  <si>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</si>
  <si>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</si>
  <si>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</si>
  <si>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</si>
  <si>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</si>
  <si>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</si>
  <si>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</si>
  <si>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</si>
  <si>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</si>
  <si>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</si>
  <si>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</si>
  <si>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</si>
  <si>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</si>
  <si>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</si>
  <si>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</si>
  <si>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</si>
  <si>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</si>
  <si>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</si>
  <si>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</si>
  <si>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</si>
  <si>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</si>
  <si>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</si>
  <si>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</si>
  <si>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</si>
  <si>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</si>
  <si>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</si>
  <si>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</si>
  <si>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</si>
  <si>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</si>
  <si>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</si>
  <si>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</si>
  <si>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</si>
  <si>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</si>
  <si>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</si>
  <si>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</si>
  <si>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</si>
  <si>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</si>
  <si>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</si>
  <si>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</si>
  <si>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</si>
  <si>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</si>
  <si>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</si>
  <si>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</si>
  <si>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</si>
  <si>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</si>
  <si>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</si>
  <si>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</si>
  <si>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</si>
  <si>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</si>
  <si>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</si>
  <si>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</si>
  <si>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</si>
  <si>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</si>
  <si>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</si>
  <si>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</si>
  <si>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</si>
  <si>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</si>
  <si>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</si>
  <si>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</si>
  <si>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</si>
  <si>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</si>
  <si>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</si>
  <si>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</si>
  <si>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</si>
  <si>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</si>
  <si>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</si>
  <si>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</si>
  <si>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</si>
  <si>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</si>
  <si>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</si>
  <si>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</si>
  <si>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</si>
  <si>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</si>
  <si>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</si>
  <si>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</si>
  <si>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</si>
  <si>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</si>
  <si>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</si>
  <si>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</si>
  <si>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</si>
  <si>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</si>
  <si>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</si>
  <si>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</si>
  <si>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</si>
  <si>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</si>
  <si>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</si>
  <si>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</si>
  <si>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</si>
  <si>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</si>
  <si>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</si>
  <si>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</si>
  <si>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</si>
  <si>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</si>
  <si>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</si>
  <si>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</si>
  <si>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</si>
  <si>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</si>
  <si>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</si>
  <si>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</si>
  <si>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</si>
  <si>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</si>
  <si>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</si>
  <si>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</si>
  <si>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</si>
  <si>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</si>
  <si>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</si>
  <si>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</si>
  <si>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</si>
  <si>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</si>
  <si>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</si>
  <si>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</si>
  <si>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</si>
  <si>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</si>
  <si>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</si>
  <si>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</si>
  <si>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</si>
  <si>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</si>
  <si>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</si>
  <si>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</si>
  <si>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</si>
  <si>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</si>
  <si>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</si>
  <si>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</si>
  <si>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</si>
  <si>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</si>
  <si>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</si>
  <si>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</si>
  <si>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</si>
  <si>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</si>
  <si>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</si>
  <si>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</si>
  <si>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</si>
  <si>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</si>
  <si>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</si>
  <si>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</si>
  <si>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</si>
  <si>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</si>
  <si>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</si>
  <si>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</si>
  <si>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</si>
  <si>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</si>
  <si>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</si>
  <si>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</si>
  <si>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</si>
  <si>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</si>
  <si>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</si>
  <si>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</si>
  <si>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</si>
  <si>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</si>
  <si>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</si>
  <si>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</si>
  <si>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</si>
  <si>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</si>
  <si>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</si>
  <si>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</si>
  <si>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</si>
  <si>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</si>
  <si>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</si>
  <si>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</si>
  <si>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</si>
  <si>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</si>
  <si>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</si>
  <si>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</si>
  <si>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</si>
  <si>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</si>
  <si>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</si>
  <si>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</si>
  <si>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</si>
  <si>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</si>
  <si>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</si>
  <si>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</si>
  <si>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</si>
  <si>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</si>
  <si>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</si>
  <si>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</si>
  <si>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</si>
  <si>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</si>
  <si>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</si>
  <si>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</si>
  <si>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</si>
  <si>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</si>
  <si>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</si>
  <si>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</si>
  <si>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</si>
  <si>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</si>
  <si>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</si>
  <si>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</si>
  <si>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</si>
  <si>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</si>
  <si>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</si>
  <si>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</si>
  <si>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</si>
  <si>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</si>
  <si>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</si>
  <si>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</si>
  <si>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</si>
  <si>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</si>
  <si>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</si>
  <si>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</si>
  <si>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</si>
  <si>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</si>
  <si>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</si>
  <si>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</si>
  <si>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</si>
  <si>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</si>
  <si>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</si>
  <si>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</si>
  <si>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</si>
  <si>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</si>
  <si>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</si>
  <si>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</si>
  <si>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</si>
  <si>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</si>
  <si>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</si>
  <si>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</si>
  <si>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</si>
  <si>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</si>
  <si>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</si>
  <si>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</si>
  <si>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</si>
  <si>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</si>
  <si>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</si>
  <si>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</si>
  <si>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</si>
  <si>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</si>
  <si>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</si>
  <si>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</si>
  <si>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</si>
  <si>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</si>
  <si>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</si>
  <si>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</si>
  <si>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</si>
  <si>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</si>
  <si>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</si>
  <si>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</si>
  <si>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</si>
  <si>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</si>
  <si>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</si>
  <si>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</si>
  <si>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</si>
  <si>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</si>
  <si>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</si>
  <si>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</si>
  <si>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</si>
  <si>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</si>
  <si>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</si>
  <si>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</si>
  <si>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</si>
  <si>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</si>
  <si>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</si>
  <si>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</si>
  <si>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</si>
  <si>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</si>
  <si>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</si>
  <si>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</si>
  <si>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</si>
  <si>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</si>
  <si>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</si>
  <si>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</si>
  <si>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</si>
  <si>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</si>
  <si>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</si>
  <si>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</si>
  <si>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</si>
  <si>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</si>
  <si>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</si>
  <si>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</si>
  <si>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</si>
  <si>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</si>
  <si>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</si>
  <si>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</si>
  <si>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</si>
  <si>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</si>
  <si>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</si>
  <si>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</si>
  <si>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</si>
  <si>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</si>
  <si>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</si>
  <si>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</si>
  <si>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</si>
  <si>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</si>
  <si>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</si>
  <si>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</si>
  <si>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</si>
  <si>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</si>
  <si>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</si>
  <si>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</si>
  <si>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</si>
  <si>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</si>
  <si>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</si>
  <si>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</si>
  <si>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</si>
  <si>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</si>
  <si>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</si>
  <si>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</si>
  <si>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</si>
  <si>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</si>
  <si>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</si>
  <si>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</si>
  <si>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</si>
  <si>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</si>
  <si>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</si>
  <si>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</si>
  <si>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</si>
  <si>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</si>
  <si>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</si>
  <si>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</si>
  <si>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</si>
  <si>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</si>
  <si>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</si>
  <si>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</si>
  <si>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</si>
  <si>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</si>
  <si>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</si>
  <si>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</si>
  <si>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</si>
  <si>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</si>
  <si>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</si>
  <si>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</si>
  <si>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</si>
  <si>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</si>
  <si>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</si>
  <si>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</si>
  <si>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</si>
  <si>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</si>
  <si>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</si>
  <si>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</si>
  <si>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</si>
  <si>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</si>
  <si>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</si>
  <si>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</si>
  <si>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</si>
  <si>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</si>
  <si>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</si>
  <si>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</si>
  <si>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</si>
  <si>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</si>
  <si>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</si>
  <si>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</si>
  <si>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</si>
  <si>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</si>
  <si>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</si>
  <si>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</si>
  <si>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</si>
  <si>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</si>
  <si>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</si>
  <si>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</si>
  <si>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</si>
  <si>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</si>
  <si>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</si>
  <si>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</si>
  <si>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</si>
  <si>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</si>
  <si>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</si>
  <si>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</si>
  <si>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</si>
  <si>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</si>
  <si>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</si>
  <si>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</si>
  <si>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</si>
  <si>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</si>
  <si>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</si>
  <si>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</si>
  <si>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</si>
  <si>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</si>
  <si>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</si>
  <si>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</si>
  <si>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</si>
  <si>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</si>
  <si>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</si>
  <si>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</si>
  <si>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</si>
  <si>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</si>
  <si>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</si>
  <si>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</si>
  <si>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</si>
  <si>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</si>
  <si>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</si>
  <si>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</si>
  <si>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</si>
  <si>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</si>
  <si>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</si>
  <si>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</si>
  <si>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</si>
  <si>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</si>
  <si>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</si>
  <si>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</si>
  <si>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</si>
  <si>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</si>
  <si>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</si>
  <si>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</si>
  <si>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</si>
  <si>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</si>
  <si>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</si>
  <si>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</si>
  <si>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</si>
  <si>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</si>
  <si>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</si>
  <si>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</si>
  <si>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</si>
  <si>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</si>
  <si>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</si>
  <si>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</si>
  <si>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</si>
  <si>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</si>
  <si>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</si>
  <si>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</si>
  <si>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</si>
  <si>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</si>
  <si>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</si>
  <si>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</si>
  <si>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</si>
  <si>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</si>
  <si>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</si>
  <si>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</si>
  <si>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</si>
  <si>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</si>
  <si>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</si>
  <si>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</si>
  <si>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</si>
  <si>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</si>
  <si>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</si>
  <si>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</si>
  <si>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</si>
  <si>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</si>
  <si>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</si>
  <si>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</si>
  <si>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</si>
  <si>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</si>
  <si>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</si>
  <si>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</si>
  <si>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</si>
  <si>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</si>
  <si>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</si>
  <si>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</si>
  <si>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</si>
  <si>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</si>
  <si>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</si>
  <si>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</si>
  <si>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</si>
  <si>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</si>
  <si>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</si>
  <si>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</si>
  <si>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</si>
  <si>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</si>
  <si>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</si>
  <si>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</si>
  <si>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</si>
  <si>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</si>
  <si>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</si>
  <si>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</si>
  <si>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</si>
  <si>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</si>
  <si>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</si>
  <si>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</si>
  <si>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</si>
  <si>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</si>
  <si>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</si>
  <si>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</si>
  <si>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</si>
  <si>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</si>
  <si>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</si>
  <si>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</si>
  <si>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</si>
  <si>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</si>
  <si>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</si>
  <si>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</si>
  <si>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</si>
  <si>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</si>
  <si>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</si>
  <si>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</si>
  <si>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</si>
  <si>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</si>
  <si>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</si>
  <si>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</si>
  <si>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</si>
  <si>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</si>
  <si>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</si>
  <si>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</si>
  <si>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</si>
  <si>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</si>
  <si>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</si>
  <si>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</si>
  <si>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</si>
  <si>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</si>
  <si>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</si>
  <si>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</si>
  <si>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</si>
  <si>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</si>
  <si>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</si>
  <si>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</si>
  <si>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</si>
  <si>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</si>
  <si>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</si>
  <si>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</si>
  <si>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</si>
  <si>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</si>
  <si>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</si>
  <si>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</si>
  <si>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</si>
  <si>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</si>
  <si>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</si>
  <si>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</si>
  <si>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</si>
  <si>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</si>
  <si>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</si>
  <si>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</si>
  <si>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</si>
  <si>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</si>
  <si>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</si>
  <si>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</si>
  <si>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</si>
  <si>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</si>
  <si>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</si>
  <si>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</si>
  <si>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</si>
  <si>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</si>
  <si>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</si>
  <si>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</si>
  <si>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</si>
  <si>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</si>
  <si>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</si>
  <si>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</si>
  <si>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</si>
  <si>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</si>
  <si>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</si>
  <si>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</si>
  <si>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</si>
  <si>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</si>
  <si>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</si>
  <si>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</si>
  <si>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</si>
  <si>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</si>
  <si>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</si>
  <si>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</si>
  <si>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</si>
  <si>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</si>
  <si>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</si>
  <si>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</si>
  <si>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</si>
  <si>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</si>
  <si>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</si>
  <si>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</si>
  <si>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</si>
  <si>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</si>
  <si>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</si>
  <si>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</si>
  <si>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</si>
  <si>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</si>
  <si>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</si>
  <si>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</si>
  <si>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</si>
  <si>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</si>
  <si>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</si>
  <si>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</si>
  <si>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</si>
  <si>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</si>
  <si>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</si>
  <si>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</si>
  <si>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</si>
  <si>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</si>
  <si>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</si>
  <si>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</si>
  <si>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</si>
  <si>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</si>
  <si>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</si>
  <si>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</si>
  <si>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</si>
  <si>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</si>
  <si>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</si>
  <si>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</si>
  <si>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</si>
  <si>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</si>
  <si>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</si>
  <si>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</si>
  <si>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</si>
  <si>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</si>
  <si>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</si>
  <si>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</si>
  <si>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</si>
  <si>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</si>
  <si>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</si>
  <si>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</si>
  <si>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</si>
  <si>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</si>
  <si>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</si>
  <si>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</si>
  <si>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</si>
  <si>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</si>
  <si>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</si>
  <si>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</si>
  <si>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</si>
  <si>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</si>
  <si>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</si>
  <si>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</si>
  <si>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</si>
  <si>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</si>
  <si>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</si>
  <si>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</si>
  <si>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</si>
  <si>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</si>
  <si>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</si>
  <si>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</si>
  <si>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</si>
  <si>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</si>
  <si>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</si>
  <si>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</si>
  <si>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</si>
  <si>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</si>
  <si>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</si>
  <si>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</si>
  <si>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</si>
  <si>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</si>
  <si>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</si>
  <si>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</si>
  <si>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</si>
  <si>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</si>
  <si>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</si>
  <si>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</si>
  <si>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</si>
  <si>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</si>
  <si>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</si>
  <si>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</si>
  <si>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</si>
  <si>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</si>
  <si>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</si>
  <si>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</si>
  <si>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</si>
  <si>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</si>
  <si>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</si>
  <si>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</si>
  <si>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</si>
  <si>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</si>
  <si>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</si>
  <si>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</si>
  <si>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</si>
  <si>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</si>
  <si>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</si>
  <si>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</si>
  <si>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</si>
  <si>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</si>
  <si>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</si>
  <si>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</si>
  <si>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</si>
  <si>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</si>
  <si>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</si>
  <si>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</si>
  <si>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</si>
  <si>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</si>
  <si>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</si>
  <si>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</si>
  <si>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</si>
  <si>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</si>
  <si>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</si>
  <si>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</si>
  <si>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</si>
  <si>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</si>
  <si>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</si>
  <si>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</si>
  <si>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</si>
  <si>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</si>
  <si>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</si>
  <si>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</si>
  <si>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</si>
  <si>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</si>
  <si>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</si>
  <si>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</si>
  <si>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</si>
  <si>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</si>
  <si>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</si>
  <si>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</si>
  <si>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</si>
  <si>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</si>
  <si>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</si>
  <si>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</si>
  <si>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</si>
  <si>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</si>
  <si>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</si>
  <si>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</si>
  <si>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</si>
  <si>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</si>
  <si>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</si>
  <si>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</si>
  <si>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</si>
  <si>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</si>
  <si>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</si>
  <si>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</si>
  <si>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</si>
  <si>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</si>
  <si>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</si>
  <si>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</si>
  <si>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</si>
  <si>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</si>
  <si>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</si>
  <si>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</si>
  <si>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</si>
  <si>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</si>
  <si>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</si>
  <si>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</si>
  <si>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</si>
  <si>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</si>
  <si>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</si>
  <si>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</si>
  <si>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</si>
  <si>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</si>
  <si>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</si>
  <si>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</si>
  <si>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</si>
  <si>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</si>
  <si>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</si>
  <si>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</si>
  <si>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</si>
  <si>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</si>
  <si>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</si>
  <si>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</si>
  <si>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</si>
  <si>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</si>
  <si>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</si>
  <si>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</si>
  <si>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</si>
  <si>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</si>
  <si>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</si>
  <si>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</si>
  <si>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</si>
  <si>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</si>
  <si>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</si>
  <si>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</si>
  <si>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</si>
  <si>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</si>
  <si>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</si>
  <si>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</si>
  <si>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</si>
  <si>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</si>
  <si>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</si>
  <si>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</si>
  <si>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</si>
  <si>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</si>
  <si>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</si>
  <si>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</si>
  <si>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</si>
  <si>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</si>
  <si>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</si>
  <si>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</si>
  <si>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</si>
  <si>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</si>
  <si>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</si>
  <si>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</si>
  <si>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</si>
  <si>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</si>
  <si>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</si>
  <si>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</si>
  <si>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</si>
  <si>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</si>
  <si>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</si>
  <si>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</si>
  <si>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</si>
  <si>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</si>
  <si>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</si>
  <si>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</si>
  <si>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</si>
  <si>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</si>
  <si>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</si>
  <si>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</si>
  <si>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</si>
  <si>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</si>
  <si>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</si>
  <si>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</si>
  <si>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</si>
  <si>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</si>
  <si>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</si>
  <si>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</si>
  <si>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</si>
  <si>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</si>
  <si>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</si>
  <si>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</si>
  <si>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</si>
  <si>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</si>
  <si>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</si>
  <si>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</si>
  <si>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</si>
  <si>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</si>
  <si>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</si>
  <si>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</si>
  <si>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</si>
  <si>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</si>
  <si>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</si>
  <si>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</si>
  <si>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</si>
  <si>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</si>
  <si>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</si>
  <si>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</si>
  <si>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</si>
  <si>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</si>
  <si>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</si>
  <si>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</si>
  <si>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</si>
  <si>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</si>
  <si>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</si>
  <si>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</si>
  <si>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</si>
  <si>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</si>
  <si>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</si>
  <si>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</si>
  <si>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</si>
  <si>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</si>
  <si>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</si>
  <si>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</si>
  <si>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</si>
  <si>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</si>
  <si>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</si>
  <si>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</si>
  <si>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</si>
  <si>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</si>
  <si>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</si>
  <si>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</si>
  <si>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</si>
  <si>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</si>
  <si>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</si>
  <si>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</si>
  <si>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</si>
  <si>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</si>
  <si>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</si>
  <si>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</si>
  <si>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</si>
  <si>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</si>
  <si>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</si>
  <si>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</si>
  <si>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</si>
  <si>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</si>
  <si>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</si>
  <si>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</si>
  <si>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</si>
  <si>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</si>
  <si>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</si>
  <si>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</si>
  <si>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</si>
  <si>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</si>
  <si>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</si>
  <si>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</si>
  <si>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</si>
  <si>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</si>
  <si>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</si>
  <si>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</si>
  <si>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</si>
  <si>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</si>
  <si>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</si>
  <si>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</si>
  <si>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</si>
  <si>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</si>
  <si>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</si>
  <si>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</si>
  <si>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</si>
  <si>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</si>
  <si>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</si>
  <si>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</si>
  <si>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</si>
  <si>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</si>
  <si>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</si>
  <si>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</si>
  <si>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</si>
  <si>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</si>
  <si>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</si>
  <si>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</si>
  <si>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</si>
  <si>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</si>
  <si>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</si>
  <si>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</si>
  <si>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</si>
  <si>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</si>
  <si>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</si>
  <si>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</si>
  <si>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</si>
  <si>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</si>
  <si>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</si>
  <si>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</si>
  <si>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</si>
  <si>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</si>
  <si>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</si>
  <si>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</si>
  <si>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</si>
  <si>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</si>
  <si>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</si>
  <si>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</si>
  <si>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</si>
  <si>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</si>
  <si>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</si>
  <si>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</si>
  <si>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</si>
  <si>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</si>
  <si>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</si>
  <si>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</si>
  <si>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</si>
  <si>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</si>
  <si>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</si>
  <si>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</si>
  <si>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</si>
  <si>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</si>
  <si>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</si>
  <si>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</si>
  <si>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</si>
  <si>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</si>
  <si>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</si>
  <si>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</si>
  <si>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</si>
  <si>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</si>
  <si>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</si>
  <si>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</si>
  <si>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</si>
  <si>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</si>
  <si>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</si>
  <si>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</si>
  <si>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</si>
  <si>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</si>
  <si>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</si>
  <si>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</si>
  <si>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</si>
  <si>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</si>
  <si>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</si>
  <si>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</si>
  <si>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</si>
  <si>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</si>
  <si>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</si>
  <si>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</si>
  <si>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</si>
  <si>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</si>
  <si>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</si>
  <si>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</si>
  <si>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</si>
  <si>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</si>
  <si>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</si>
  <si>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</si>
  <si>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</si>
  <si>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</si>
  <si>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</si>
  <si>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</si>
  <si>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</si>
  <si>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</si>
  <si>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</si>
  <si>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</si>
  <si>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</si>
  <si>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</si>
  <si>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</si>
  <si>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</si>
  <si>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</si>
  <si>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</si>
  <si>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</si>
  <si>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</si>
  <si>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</si>
  <si>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</si>
  <si>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</si>
  <si>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</si>
  <si>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</si>
  <si>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</si>
  <si>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</si>
  <si>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</si>
  <si>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</si>
  <si>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</si>
  <si>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</si>
  <si>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</si>
  <si>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</si>
  <si>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</si>
  <si>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</si>
  <si>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</si>
  <si>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</si>
  <si>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</si>
  <si>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</si>
  <si>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</si>
  <si>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</si>
  <si>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</si>
  <si>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</si>
  <si>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</si>
  <si>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</si>
  <si>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</si>
  <si>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</si>
  <si>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</si>
  <si>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</si>
  <si>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</si>
  <si>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</si>
  <si>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</si>
  <si>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</si>
  <si>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</si>
  <si>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</si>
  <si>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</si>
  <si>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</si>
  <si>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</si>
  <si>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</si>
  <si>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</si>
  <si>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</si>
  <si>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</si>
  <si>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</si>
  <si>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</si>
  <si>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</si>
  <si>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</si>
  <si>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</si>
  <si>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</si>
  <si>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</si>
  <si>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</si>
  <si>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</si>
  <si>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</si>
  <si>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</si>
  <si>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</si>
  <si>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</si>
  <si>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</si>
  <si>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</si>
  <si>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</si>
  <si>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</si>
  <si>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</si>
  <si>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</si>
  <si>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</si>
  <si>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</si>
  <si>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</si>
  <si>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</si>
  <si>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</si>
  <si>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</si>
  <si>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</si>
  <si>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</si>
  <si>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</si>
  <si>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</si>
  <si>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</si>
  <si>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</si>
  <si>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</si>
  <si>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</si>
  <si>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</si>
  <si>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</si>
  <si>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</si>
  <si>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</si>
  <si>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</si>
  <si>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</si>
  <si>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</si>
  <si>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</si>
  <si>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</si>
  <si>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</si>
  <si>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</si>
  <si>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</si>
  <si>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</si>
  <si>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</si>
  <si>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</si>
  <si>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</si>
  <si>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</si>
  <si>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</si>
  <si>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</si>
  <si>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</si>
  <si>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</si>
  <si>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</si>
  <si>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</si>
  <si>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</si>
  <si>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</si>
  <si>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</si>
  <si>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</si>
  <si>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</si>
  <si>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</si>
  <si>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</si>
  <si>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</si>
  <si>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</si>
  <si>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</si>
  <si>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</si>
  <si>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</si>
  <si>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</si>
  <si>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</si>
  <si>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</si>
  <si>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</si>
  <si>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</si>
  <si>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</si>
  <si>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</si>
  <si>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</si>
  <si>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</si>
  <si>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</si>
  <si>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</si>
  <si>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</si>
  <si>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</si>
  <si>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</si>
  <si>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</si>
  <si>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</si>
  <si>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</si>
  <si>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</si>
  <si>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</si>
  <si>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</si>
  <si>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</si>
  <si>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</si>
  <si>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</si>
  <si>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</si>
  <si>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</si>
  <si>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</si>
  <si>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</si>
  <si>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</si>
  <si>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</si>
  <si>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</si>
  <si>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</si>
  <si>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</si>
  <si>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</si>
  <si>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</si>
  <si>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</si>
  <si>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</si>
  <si>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</si>
  <si>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</si>
  <si>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</si>
  <si>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</si>
  <si>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</si>
  <si>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</si>
  <si>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</si>
  <si>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</si>
  <si>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</si>
  <si>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</si>
  <si>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</si>
  <si>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</si>
  <si>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</si>
  <si>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</si>
  <si>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</si>
  <si>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</si>
  <si>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</si>
  <si>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</si>
  <si>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</si>
  <si>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</si>
  <si>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</si>
  <si>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</si>
  <si>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</si>
  <si>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</si>
  <si>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</si>
  <si>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</si>
  <si>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</si>
  <si>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</si>
  <si>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</si>
  <si>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</si>
  <si>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</si>
  <si>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</si>
  <si>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</si>
  <si>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</si>
  <si>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</si>
  <si>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</si>
  <si>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</si>
  <si>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</si>
  <si>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</si>
  <si>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</si>
  <si>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</si>
  <si>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</si>
  <si>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</si>
  <si>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</si>
  <si>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</si>
  <si>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</si>
  <si>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</si>
  <si>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</si>
  <si>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</si>
  <si>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</si>
  <si>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</si>
  <si>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</si>
  <si>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</si>
  <si>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</si>
  <si>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</si>
  <si>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</si>
  <si>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</si>
  <si>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</si>
  <si>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</si>
  <si>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</si>
  <si>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</si>
  <si>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</si>
  <si>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</si>
  <si>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</si>
  <si>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</si>
  <si>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</si>
  <si>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</si>
  <si>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</si>
  <si>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</si>
  <si>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</si>
  <si>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</si>
  <si>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</si>
  <si>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</si>
  <si>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</si>
  <si>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</si>
  <si>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</si>
  <si>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</si>
  <si>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</si>
  <si>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</si>
  <si>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</si>
  <si>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</si>
  <si>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</si>
  <si>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</si>
  <si>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</si>
  <si>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</si>
  <si>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</si>
  <si>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</si>
  <si>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</si>
  <si>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</si>
  <si>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</si>
  <si>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</si>
  <si>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</si>
  <si>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</si>
  <si>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</si>
  <si>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</si>
  <si>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</si>
  <si>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</si>
  <si>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</si>
  <si>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</si>
  <si>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</si>
  <si>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</si>
  <si>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</si>
  <si>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</si>
  <si>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</si>
  <si>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</si>
  <si>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</si>
  <si>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</si>
  <si>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</si>
  <si>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</si>
  <si>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</si>
  <si>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</si>
  <si>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</si>
  <si>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</si>
  <si>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</si>
  <si>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</si>
  <si>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</si>
  <si>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</si>
  <si>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</si>
  <si>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</si>
  <si>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</si>
  <si>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</si>
  <si>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</si>
  <si>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</si>
  <si>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</si>
  <si>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</si>
  <si>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</si>
  <si>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</si>
  <si>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</si>
  <si>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</si>
  <si>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</si>
  <si>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</si>
  <si>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</si>
  <si>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</si>
  <si>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</si>
  <si>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</si>
  <si>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</si>
  <si>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</si>
  <si>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</si>
  <si>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</si>
  <si>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</si>
  <si>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</si>
  <si>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</si>
  <si>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</si>
  <si>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</si>
  <si>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</si>
  <si>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</si>
  <si>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</si>
  <si>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</si>
  <si>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</si>
  <si>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</si>
  <si>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</si>
  <si>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</si>
  <si>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</si>
  <si>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</si>
  <si>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</si>
  <si>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</si>
  <si>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</si>
  <si>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</si>
  <si>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</si>
  <si>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</si>
  <si>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</si>
  <si>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</si>
  <si>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</si>
  <si>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</si>
  <si>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</si>
  <si>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</si>
  <si>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</si>
  <si>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</si>
  <si>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</si>
  <si>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</si>
  <si>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</si>
  <si>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</si>
  <si>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</si>
  <si>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</si>
  <si>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</si>
  <si>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</si>
  <si>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</si>
  <si>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</si>
  <si>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</si>
  <si>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</si>
  <si>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</si>
  <si>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</si>
  <si>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</si>
  <si>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</si>
  <si>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</si>
  <si>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</si>
  <si>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</si>
  <si>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</si>
  <si>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</si>
  <si>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</si>
  <si>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</si>
  <si>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</si>
  <si>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</si>
  <si>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</si>
  <si>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</si>
  <si>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</si>
  <si>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</si>
  <si>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</si>
  <si>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</si>
  <si>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</si>
  <si>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</si>
  <si>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</si>
  <si>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</si>
  <si>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</si>
  <si>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</si>
  <si>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</si>
  <si>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</si>
  <si>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</si>
  <si>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</si>
  <si>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</si>
  <si>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</si>
  <si>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</si>
  <si>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</si>
  <si>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</si>
  <si>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</si>
  <si>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</si>
  <si>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</si>
  <si>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</si>
  <si>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</si>
  <si>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</si>
  <si>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</si>
  <si>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</si>
  <si>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</si>
  <si>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</si>
  <si>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</si>
  <si>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</si>
  <si>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</si>
  <si>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</si>
  <si>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</si>
  <si>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</si>
  <si>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</si>
  <si>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</si>
  <si>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</si>
  <si>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</si>
  <si>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</si>
  <si>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</si>
  <si>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</si>
  <si>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</si>
  <si>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</si>
  <si>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</si>
  <si>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</si>
  <si>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</si>
  <si>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</si>
  <si>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</si>
  <si>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</si>
  <si>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</si>
  <si>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</si>
  <si>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</si>
  <si>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</si>
  <si>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</si>
  <si>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</si>
  <si>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</si>
  <si>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</si>
  <si>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</si>
  <si>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</si>
  <si>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</si>
  <si>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</si>
  <si>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</si>
  <si>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</si>
  <si>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</si>
  <si>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</si>
  <si>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</si>
  <si>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</si>
  <si>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</si>
  <si>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</si>
  <si>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</si>
  <si>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</si>
  <si>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</si>
  <si>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</si>
  <si>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</si>
  <si>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</si>
  <si>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</si>
  <si>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</si>
  <si>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</si>
  <si>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</si>
  <si>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</si>
  <si>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</si>
  <si>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</si>
  <si>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</si>
  <si>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</si>
  <si>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</si>
  <si>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</si>
  <si>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</si>
  <si>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</si>
  <si>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</si>
  <si>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</si>
  <si>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</si>
  <si>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</si>
  <si>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</si>
  <si>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</si>
  <si>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</si>
  <si>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</si>
  <si>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</si>
  <si>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</si>
  <si>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</si>
  <si>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</si>
  <si>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</si>
  <si>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</si>
  <si>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</si>
  <si>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</si>
  <si>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</si>
  <si>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</si>
  <si>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</si>
  <si>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</si>
  <si>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</si>
  <si>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</si>
  <si>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</si>
  <si>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</si>
  <si>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</si>
  <si>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</si>
  <si>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</si>
  <si>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</si>
  <si>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</si>
  <si>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</si>
  <si>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</si>
  <si>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</si>
  <si>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</si>
  <si>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</si>
  <si>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</si>
  <si>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</si>
  <si>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</si>
  <si>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</si>
  <si>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</si>
  <si>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</si>
  <si>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</si>
  <si>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</si>
  <si>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</si>
  <si>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</si>
  <si>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</si>
  <si>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</si>
  <si>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</si>
  <si>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</si>
  <si>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</si>
  <si>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</si>
  <si>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</si>
  <si>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</si>
  <si>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</si>
  <si>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</si>
  <si>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</si>
  <si>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</si>
  <si>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</si>
  <si>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</si>
  <si>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</si>
  <si>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</si>
  <si>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</si>
  <si>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</si>
  <si>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</si>
  <si>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</si>
  <si>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</si>
  <si>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</si>
  <si>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</si>
  <si>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</si>
  <si>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</si>
  <si>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</si>
  <si>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</si>
  <si>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</si>
  <si>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</si>
  <si>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</si>
  <si>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</si>
  <si>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</si>
  <si>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</si>
  <si>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</si>
  <si>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</si>
  <si>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</si>
  <si>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</si>
  <si>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</si>
  <si>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</si>
  <si>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</si>
  <si>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</si>
  <si>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</si>
  <si>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</si>
  <si>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</si>
  <si>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</si>
  <si>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</si>
  <si>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</si>
  <si>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</si>
  <si>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</si>
  <si>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</si>
  <si>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</si>
  <si>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</si>
  <si>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</si>
  <si>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</si>
  <si>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</si>
  <si>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</si>
  <si>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</si>
  <si>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</si>
  <si>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</si>
  <si>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</si>
  <si>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</si>
  <si>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</si>
  <si>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</si>
  <si>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</si>
  <si>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</si>
  <si>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</si>
  <si>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</si>
  <si>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</si>
  <si>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</si>
  <si>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</si>
  <si>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</si>
  <si>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</si>
  <si>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</si>
  <si>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</si>
  <si>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</si>
  <si>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</si>
  <si>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</si>
  <si>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</si>
  <si>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</si>
  <si>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</si>
  <si>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</si>
  <si>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</si>
  <si>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</si>
  <si>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</si>
  <si>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</si>
  <si>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</si>
  <si>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</si>
  <si>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</si>
  <si>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</si>
  <si>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</si>
  <si>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</si>
  <si>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</si>
  <si>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</si>
  <si>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</si>
  <si>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</si>
  <si>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</si>
  <si>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</si>
  <si>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</si>
  <si>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</si>
  <si>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</si>
  <si>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</si>
  <si>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</si>
  <si>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</si>
  <si>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</si>
  <si>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</si>
  <si>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</si>
  <si>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</si>
  <si>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</si>
  <si>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</si>
  <si>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</si>
  <si>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</si>
  <si>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</si>
  <si>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</si>
  <si>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</si>
  <si>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</si>
  <si>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</si>
  <si>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</si>
  <si>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</si>
  <si>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</si>
  <si>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</si>
  <si>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</si>
  <si>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</si>
  <si>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</si>
  <si>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</si>
  <si>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</si>
  <si>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</si>
  <si>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</si>
  <si>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</si>
  <si>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</si>
  <si>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</si>
  <si>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</si>
  <si>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</si>
  <si>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</si>
  <si>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</si>
  <si>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</si>
  <si>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</si>
  <si>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</si>
  <si>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</si>
  <si>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</si>
  <si>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</si>
  <si>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</si>
  <si>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</si>
  <si>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</si>
  <si>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</si>
  <si>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</si>
  <si>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</si>
  <si>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</si>
  <si>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</si>
  <si>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</si>
  <si>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</si>
  <si>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</si>
  <si>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</si>
  <si>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</si>
  <si>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</si>
  <si>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</si>
  <si>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</si>
  <si>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</si>
  <si>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</si>
  <si>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</si>
  <si>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</si>
  <si>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</si>
  <si>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</si>
  <si>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</si>
  <si>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</si>
  <si>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</si>
  <si>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</si>
  <si>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</si>
  <si>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</si>
  <si>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</si>
  <si>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</si>
  <si>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</si>
  <si>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</si>
  <si>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</si>
  <si>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</si>
  <si>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</si>
  <si>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</si>
  <si>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</si>
  <si>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</si>
  <si>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</si>
  <si>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</si>
  <si>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</si>
  <si>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</si>
  <si>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</si>
  <si>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</si>
  <si>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</si>
  <si>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</si>
  <si>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</si>
  <si>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</si>
  <si>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</si>
  <si>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</si>
  <si>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</si>
  <si>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</si>
  <si>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</si>
  <si>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</si>
  <si>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</si>
  <si>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</si>
  <si>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</si>
  <si>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</si>
  <si>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</si>
  <si>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</si>
  <si>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</si>
  <si>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</si>
  <si>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</si>
  <si>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</si>
  <si>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</si>
  <si>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</si>
  <si>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</si>
  <si>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</si>
  <si>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</si>
  <si>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</si>
  <si>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</si>
  <si>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</si>
  <si>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</si>
  <si>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</si>
  <si>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</si>
  <si>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</si>
  <si>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</si>
  <si>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</si>
  <si>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</si>
  <si>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</si>
  <si>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</si>
  <si>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</si>
  <si>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</si>
  <si>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</si>
  <si>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</si>
  <si>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</si>
  <si>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</si>
  <si>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</si>
  <si>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</si>
  <si>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</si>
  <si>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</si>
  <si>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</si>
  <si>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</si>
  <si>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</si>
  <si>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</si>
  <si>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</si>
  <si>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</si>
  <si>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</si>
  <si>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</si>
  <si>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</si>
  <si>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</si>
  <si>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</si>
  <si>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</si>
  <si>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</si>
  <si>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</si>
  <si>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</si>
  <si>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</si>
  <si>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</si>
  <si>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</si>
  <si>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</si>
  <si>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</si>
  <si>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</si>
  <si>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</si>
  <si>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</si>
  <si>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</si>
  <si>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</si>
  <si>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</si>
  <si>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</si>
  <si>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</si>
  <si>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</si>
  <si>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</si>
  <si>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</si>
  <si>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</si>
  <si>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</si>
  <si>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</si>
  <si>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</si>
  <si>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</si>
  <si>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</si>
  <si>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</si>
  <si>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</si>
  <si>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</si>
  <si>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</si>
  <si>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</si>
  <si>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</si>
  <si>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</si>
  <si>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</si>
  <si>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</si>
  <si>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</si>
  <si>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</si>
  <si>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</si>
  <si>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</si>
  <si>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</si>
  <si>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</si>
  <si>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</si>
  <si>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</si>
  <si>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</si>
  <si>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</si>
  <si>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</si>
  <si>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</si>
  <si>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</si>
  <si>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</si>
  <si>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</si>
  <si>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</si>
  <si>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</si>
  <si>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</si>
  <si>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</si>
  <si>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</si>
  <si>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</si>
  <si>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</si>
  <si>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</si>
  <si>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</si>
  <si>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</si>
  <si>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</si>
  <si>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</si>
  <si>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</si>
  <si>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</si>
  <si>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</si>
  <si>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</si>
  <si>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</si>
  <si>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</si>
  <si>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</si>
  <si>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</si>
  <si>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</si>
  <si>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</si>
  <si>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</si>
  <si>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</si>
  <si>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</si>
  <si>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</si>
  <si>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</si>
  <si>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</si>
  <si>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</si>
  <si>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</si>
  <si>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</si>
  <si>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</si>
  <si>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</si>
  <si>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</si>
  <si>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</si>
  <si>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</si>
  <si>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</si>
  <si>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</si>
  <si>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</si>
  <si>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</si>
  <si>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</si>
  <si>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</si>
  <si>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</si>
  <si>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</si>
  <si>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</si>
  <si>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</si>
  <si>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</si>
  <si>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</si>
  <si>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</si>
  <si>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</si>
  <si>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</si>
  <si>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</si>
  <si>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</si>
  <si>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</si>
  <si>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</si>
  <si>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</si>
  <si>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</si>
  <si>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</si>
  <si>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</si>
  <si>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</si>
  <si>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</si>
  <si>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</si>
  <si>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</si>
  <si>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</si>
  <si>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</si>
  <si>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</si>
  <si>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</si>
  <si>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</si>
  <si>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</si>
  <si>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</si>
  <si>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</si>
  <si>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</si>
  <si>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</si>
  <si>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</si>
  <si>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</si>
  <si>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</si>
  <si>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</si>
  <si>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</si>
  <si>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</si>
  <si>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</si>
  <si>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</si>
  <si>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</si>
  <si>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</si>
  <si>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</si>
  <si>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</si>
  <si>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</si>
  <si>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</si>
  <si>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</si>
  <si>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</si>
  <si>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</si>
  <si>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</si>
  <si>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</si>
  <si>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</si>
  <si>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</si>
  <si>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</si>
  <si>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</si>
  <si>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</si>
  <si>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</si>
  <si>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</si>
  <si>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</si>
  <si>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</si>
  <si>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</si>
  <si>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</si>
  <si>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</si>
  <si>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</si>
  <si>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</si>
  <si>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</si>
  <si>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</si>
  <si>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</si>
  <si>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</si>
  <si>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</si>
  <si>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</si>
  <si>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</si>
  <si>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</si>
  <si>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</si>
  <si>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</si>
  <si>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</si>
  <si>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</si>
  <si>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</si>
  <si>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</si>
  <si>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</si>
  <si>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</si>
  <si>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</si>
  <si>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</si>
  <si>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</si>
  <si>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</si>
  <si>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</si>
  <si>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</si>
  <si>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</si>
  <si>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</si>
  <si>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</si>
  <si>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</si>
  <si>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</si>
  <si>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</si>
  <si>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</si>
  <si>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</si>
  <si>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</si>
  <si>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</si>
  <si>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</si>
  <si>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</si>
  <si>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</si>
  <si>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</si>
  <si>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</si>
  <si>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</si>
  <si>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</si>
  <si>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</si>
  <si>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</si>
  <si>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</si>
  <si>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</si>
  <si>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</si>
  <si>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</si>
  <si>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</si>
  <si>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</si>
  <si>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</si>
  <si>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</si>
  <si>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</si>
  <si>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</si>
  <si>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</si>
  <si>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</si>
  <si>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</si>
  <si>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</si>
  <si>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</si>
  <si>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</si>
  <si>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</si>
  <si>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</si>
  <si>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</si>
  <si>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</si>
  <si>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</si>
  <si>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</si>
  <si>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</si>
  <si>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</si>
  <si>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</si>
  <si>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</si>
  <si>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</si>
  <si>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</si>
  <si>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</si>
  <si>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</si>
  <si>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</si>
  <si>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</si>
  <si>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</si>
  <si>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</si>
  <si>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</si>
  <si>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</si>
  <si>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</si>
  <si>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</si>
  <si>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</si>
  <si>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</si>
  <si>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</si>
  <si>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</si>
  <si>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</si>
  <si>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</si>
  <si>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</si>
  <si>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</si>
  <si>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</si>
  <si>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</si>
  <si>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</si>
  <si>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</si>
  <si>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</si>
  <si>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</si>
  <si>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</si>
  <si>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</si>
  <si>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</si>
  <si>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</si>
  <si>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</si>
  <si>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</si>
  <si>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</si>
  <si>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</si>
  <si>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</si>
  <si>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</si>
  <si>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</si>
  <si>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</si>
  <si>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</si>
  <si>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</si>
  <si>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</si>
  <si>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</si>
  <si>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</si>
  <si>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</si>
  <si>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</si>
  <si>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</si>
  <si>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</si>
  <si>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</si>
  <si>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</si>
  <si>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</si>
  <si>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</si>
  <si>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</si>
  <si>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</si>
  <si>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</si>
  <si>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</si>
  <si>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</si>
  <si>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</si>
  <si>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</si>
  <si>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</si>
  <si>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</si>
  <si>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</si>
  <si>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</si>
  <si>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</si>
  <si>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</si>
  <si>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</si>
  <si>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</si>
  <si>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</si>
  <si>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</si>
  <si>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</si>
  <si>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</si>
  <si>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</si>
  <si>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</si>
  <si>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</si>
  <si>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</si>
  <si>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</si>
  <si>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</si>
  <si>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</si>
  <si>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</si>
  <si>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</si>
  <si>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</si>
  <si>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</si>
  <si>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</si>
  <si>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</si>
  <si>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</si>
  <si>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</si>
  <si>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</si>
  <si>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</si>
  <si>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</si>
  <si>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</si>
  <si>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</si>
  <si>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</si>
  <si>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</si>
  <si>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</si>
  <si>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</si>
  <si>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</si>
  <si>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</si>
  <si>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</si>
  <si>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</si>
  <si>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</si>
  <si>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</si>
  <si>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</si>
  <si>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</si>
  <si>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</si>
  <si>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</si>
  <si>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</si>
  <si>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</si>
  <si>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</si>
  <si>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</si>
  <si>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</si>
  <si>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</si>
  <si>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</si>
  <si>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</si>
  <si>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</si>
  <si>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</si>
  <si>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</si>
  <si>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</si>
  <si>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</si>
  <si>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</si>
  <si>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</si>
  <si>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</si>
  <si>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</si>
  <si>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</si>
  <si>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</si>
  <si>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</si>
  <si>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</si>
  <si>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</si>
  <si>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</si>
  <si>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</si>
  <si>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</si>
  <si>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</si>
  <si>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</si>
  <si>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</si>
  <si>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</si>
  <si>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</si>
  <si>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</si>
  <si>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</si>
  <si>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</si>
  <si>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</si>
  <si>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</si>
  <si>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</si>
  <si>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</si>
  <si>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</si>
  <si>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</si>
  <si>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</si>
  <si>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</si>
  <si>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</si>
  <si>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</si>
  <si>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</si>
  <si>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</si>
  <si>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</si>
  <si>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</si>
  <si>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</si>
  <si>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</si>
  <si>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</si>
  <si>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</si>
  <si>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</si>
  <si>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</si>
  <si>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</si>
  <si>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</si>
  <si>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</si>
  <si>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</si>
  <si>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</si>
  <si>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</si>
  <si>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</si>
  <si>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</si>
  <si>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</si>
  <si>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</si>
  <si>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</si>
  <si>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</si>
  <si>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</si>
  <si>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</si>
  <si>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</si>
  <si>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</si>
  <si>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</si>
  <si>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</si>
  <si>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</si>
  <si>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</si>
  <si>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</si>
  <si>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</si>
  <si>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</si>
  <si>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</si>
  <si>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</si>
  <si>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</si>
  <si>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</si>
  <si>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</si>
  <si>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</si>
  <si>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</si>
  <si>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</si>
  <si>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</si>
  <si>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</si>
  <si>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</si>
  <si>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</si>
  <si>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</si>
  <si>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</si>
  <si>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</si>
  <si>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</si>
  <si>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</si>
  <si>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</si>
  <si>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</si>
  <si>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</si>
  <si>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</si>
  <si>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</si>
  <si>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</si>
  <si>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</si>
  <si>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</si>
  <si>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</si>
  <si>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</si>
  <si>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</si>
  <si>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</si>
  <si>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</si>
  <si>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</si>
  <si>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</si>
  <si>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</si>
  <si>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</si>
  <si>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</si>
  <si>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</si>
  <si>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</si>
  <si>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</si>
  <si>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</si>
  <si>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</si>
  <si>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</si>
  <si>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</si>
  <si>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</si>
  <si>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</si>
  <si>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</si>
  <si>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</si>
  <si>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</si>
  <si>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</si>
  <si>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</si>
  <si>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</si>
  <si>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</si>
  <si>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</si>
  <si>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</si>
  <si>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</si>
  <si>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</si>
  <si>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</si>
  <si>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</si>
  <si>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</si>
  <si>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</si>
  <si>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</si>
  <si>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</si>
  <si>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</si>
  <si>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</si>
  <si>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</si>
  <si>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</si>
  <si>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</si>
  <si>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</si>
  <si>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</si>
  <si>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</si>
  <si>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</si>
  <si>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</si>
  <si>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</si>
  <si>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</si>
  <si>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</si>
  <si>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</si>
  <si>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</si>
  <si>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</si>
  <si>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</si>
  <si>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</si>
  <si>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</si>
  <si>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</si>
  <si>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</si>
  <si>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</si>
  <si>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</si>
  <si>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</si>
  <si>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</si>
  <si>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</si>
  <si>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</si>
  <si>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</si>
  <si>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</si>
  <si>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</si>
  <si>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</si>
  <si>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</si>
  <si>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</si>
  <si>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</si>
  <si>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</si>
  <si>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</si>
  <si>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</si>
  <si>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</si>
  <si>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</si>
  <si>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</si>
  <si>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</si>
  <si>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</si>
  <si>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</si>
  <si>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</si>
  <si>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</si>
  <si>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</si>
  <si>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</si>
  <si>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</si>
  <si>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</si>
  <si>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</si>
  <si>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</si>
  <si>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</si>
  <si>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</si>
  <si>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</si>
  <si>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</si>
  <si>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</si>
  <si>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</si>
  <si>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</si>
  <si>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</si>
  <si>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</si>
  <si>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</si>
  <si>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</si>
  <si>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</si>
  <si>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</si>
  <si>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</si>
  <si>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</si>
  <si>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</si>
  <si>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</si>
  <si>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</si>
  <si>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</si>
  <si>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</si>
  <si>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</si>
  <si>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</si>
  <si>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</si>
  <si>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</si>
  <si>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</si>
  <si>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</si>
  <si>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</si>
  <si>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</si>
  <si>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</si>
  <si>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</si>
  <si>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</si>
  <si>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</si>
  <si>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</si>
  <si>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</si>
  <si>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</si>
  <si>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</si>
  <si>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</si>
  <si>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</si>
  <si>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</si>
  <si>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</si>
  <si>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</si>
  <si>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</si>
  <si>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</si>
  <si>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</si>
  <si>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</si>
  <si>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</si>
  <si>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</si>
  <si>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</si>
  <si>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</si>
  <si>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</si>
  <si>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</si>
  <si>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</si>
  <si>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</si>
  <si>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</si>
  <si>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</si>
  <si>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</si>
  <si>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</si>
  <si>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</si>
  <si>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</si>
  <si>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</si>
  <si>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</si>
  <si>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</si>
  <si>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</si>
  <si>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</si>
  <si>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</si>
  <si>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</si>
  <si>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</si>
  <si>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</si>
  <si>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</si>
  <si>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</si>
  <si>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</si>
  <si>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</si>
  <si>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</si>
  <si>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</si>
  <si>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</si>
  <si>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</si>
  <si>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</si>
  <si>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</si>
  <si>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</si>
  <si>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</si>
  <si>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</si>
  <si>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</si>
  <si>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</si>
  <si>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</si>
  <si>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</si>
  <si>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</si>
  <si>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</si>
  <si>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</si>
  <si>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</si>
  <si>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</si>
  <si>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</si>
  <si>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</si>
  <si>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</si>
  <si>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</si>
  <si>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</si>
  <si>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</si>
  <si>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</si>
  <si>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</si>
  <si>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</si>
  <si>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</si>
  <si>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</si>
  <si>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</si>
  <si>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</si>
  <si>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</si>
  <si>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</si>
  <si>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</si>
  <si>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</si>
  <si>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</si>
  <si>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</si>
  <si>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</si>
  <si>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</si>
  <si>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</si>
  <si>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</si>
  <si>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</si>
  <si>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</si>
  <si>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</si>
  <si>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</si>
  <si>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</si>
  <si>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</si>
  <si>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</si>
  <si>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</si>
  <si>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</si>
  <si>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</si>
  <si>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</si>
  <si>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</si>
  <si>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</si>
  <si>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</si>
  <si>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</si>
  <si>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</si>
  <si>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</si>
  <si>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</si>
  <si>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</si>
  <si>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</si>
  <si>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</si>
  <si>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</si>
  <si>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</si>
  <si>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</si>
  <si>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</si>
  <si>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</si>
  <si>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</si>
  <si>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</si>
  <si>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</si>
  <si>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</si>
  <si>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</si>
  <si>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</si>
  <si>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</si>
  <si>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</si>
  <si>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</si>
  <si>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</si>
  <si>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</si>
  <si>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</si>
  <si>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</si>
  <si>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</si>
  <si>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</si>
  <si>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</si>
  <si>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</si>
  <si>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</si>
  <si>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</si>
  <si>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</si>
  <si>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</si>
  <si>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</si>
  <si>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</si>
  <si>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</si>
  <si>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</si>
  <si>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</si>
  <si>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</si>
  <si>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</si>
  <si>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</si>
  <si>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</si>
  <si>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</si>
  <si>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</si>
  <si>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</si>
  <si>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</si>
  <si>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</si>
  <si>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</si>
  <si>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</si>
  <si>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</si>
  <si>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</si>
  <si>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</si>
  <si>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</si>
  <si>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</si>
  <si>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</si>
  <si>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</si>
  <si>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</si>
  <si>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</si>
  <si>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</si>
  <si>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</si>
  <si>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</si>
  <si>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</si>
  <si>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</si>
  <si>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</si>
  <si>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</si>
  <si>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</si>
  <si>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</si>
  <si>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</si>
  <si>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</si>
  <si>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</si>
  <si>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</si>
  <si>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</si>
  <si>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</si>
  <si>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</si>
  <si>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</si>
  <si>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</si>
  <si>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</si>
  <si>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</si>
  <si>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</si>
  <si>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</si>
  <si>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</si>
  <si>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</si>
  <si>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</si>
  <si>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</si>
  <si>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</si>
  <si>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</si>
  <si>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</si>
  <si>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</si>
  <si>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</si>
  <si>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</si>
  <si>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</si>
  <si>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</si>
  <si>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</si>
  <si>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</si>
  <si>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</si>
  <si>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</si>
  <si>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</si>
  <si>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</si>
  <si>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</si>
  <si>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</si>
  <si>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</si>
  <si>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</si>
  <si>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</si>
  <si>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</si>
  <si>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</si>
  <si>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</si>
  <si>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</si>
  <si>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</si>
  <si>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</si>
  <si>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</si>
  <si>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</si>
  <si>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</si>
  <si>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</si>
  <si>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</si>
  <si>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</si>
  <si>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</si>
  <si>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</si>
  <si>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</si>
  <si>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</si>
  <si>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</si>
  <si>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</si>
  <si>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</si>
  <si>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</si>
  <si>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</si>
  <si>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</si>
  <si>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</si>
  <si>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</si>
  <si>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</si>
  <si>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</si>
  <si>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</si>
  <si>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</si>
  <si>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</si>
  <si>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</si>
  <si>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</si>
  <si>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</si>
  <si>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</si>
  <si>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</si>
  <si>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</si>
  <si>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</si>
  <si>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</si>
  <si>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</si>
  <si>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</si>
  <si>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</si>
  <si>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</si>
  <si>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</si>
  <si>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</si>
  <si>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</si>
  <si>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</si>
  <si>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</si>
  <si>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</si>
  <si>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</si>
  <si>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</si>
  <si>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</si>
  <si>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</si>
  <si>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</si>
  <si>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</si>
  <si>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</si>
  <si>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</si>
  <si>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</si>
  <si>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</si>
  <si>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</si>
  <si>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</si>
  <si>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</si>
  <si>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</si>
  <si>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</si>
  <si>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</si>
  <si>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</si>
  <si>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</si>
  <si>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</si>
  <si>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</si>
  <si>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</si>
  <si>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</si>
  <si>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</si>
  <si>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</si>
  <si>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</si>
  <si>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</si>
  <si>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</si>
  <si>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</si>
  <si>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</si>
  <si>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</si>
  <si>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</si>
  <si>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</si>
  <si>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</si>
  <si>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</si>
  <si>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</si>
  <si>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</si>
  <si>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</si>
  <si>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</si>
  <si>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</si>
  <si>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</si>
  <si>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</si>
  <si>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</si>
  <si>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</si>
  <si>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</si>
  <si>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</si>
  <si>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</si>
  <si>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</si>
  <si>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</si>
  <si>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</si>
  <si>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</si>
  <si>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</si>
  <si>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</si>
  <si>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</si>
  <si>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</si>
  <si>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</si>
  <si>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</si>
  <si>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</si>
  <si>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</si>
  <si>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</si>
  <si>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</si>
  <si>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</si>
  <si>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</si>
  <si>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</si>
  <si>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</si>
  <si>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</si>
  <si>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</si>
  <si>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</si>
  <si>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</si>
  <si>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</si>
  <si>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</si>
  <si>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</si>
  <si>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</si>
  <si>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</si>
  <si>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</si>
  <si>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</si>
  <si>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</si>
  <si>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</si>
  <si>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</si>
  <si>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</si>
  <si>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</si>
  <si>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</si>
  <si>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</si>
  <si>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</si>
  <si>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</si>
  <si>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</si>
  <si>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</si>
  <si>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</si>
  <si>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</si>
  <si>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</si>
  <si>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</si>
  <si>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</si>
  <si>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</si>
  <si>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</si>
  <si>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</si>
  <si>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</si>
  <si>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</si>
  <si>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</si>
  <si>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</si>
  <si>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</si>
  <si>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</si>
  <si>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</si>
  <si>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</si>
  <si>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</si>
  <si>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</si>
  <si>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</si>
  <si>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</si>
  <si>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</si>
  <si>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</si>
  <si>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</si>
  <si>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</si>
  <si>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</si>
  <si>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</si>
  <si>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</si>
  <si>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</si>
  <si>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</si>
  <si>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</si>
  <si>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</si>
  <si>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</si>
  <si>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</si>
  <si>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</si>
  <si>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</si>
  <si>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</si>
  <si>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</si>
  <si>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</si>
  <si>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</si>
  <si>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</si>
  <si>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</si>
  <si>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</si>
  <si>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</si>
  <si>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</si>
  <si>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</si>
  <si>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</si>
  <si>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</si>
  <si>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</si>
  <si>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</si>
  <si>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</si>
  <si>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</si>
  <si>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</si>
  <si>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</si>
  <si>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</si>
  <si>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</si>
  <si>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</si>
  <si>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</si>
  <si>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</si>
  <si>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</si>
  <si>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</si>
  <si>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</si>
  <si>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</si>
  <si>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</si>
  <si>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</si>
  <si>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</si>
  <si>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</si>
  <si>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</si>
  <si>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</si>
  <si>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</si>
  <si>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</si>
  <si>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</si>
  <si>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</si>
  <si>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</si>
  <si>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</si>
  <si>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</si>
  <si>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</si>
  <si>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</si>
  <si>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</si>
  <si>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</si>
  <si>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</si>
  <si>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</si>
  <si>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</si>
  <si>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</si>
  <si>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</si>
  <si>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</si>
  <si>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</si>
  <si>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</si>
  <si>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</si>
  <si>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</si>
  <si>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</si>
  <si>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</si>
  <si>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</si>
  <si>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</si>
  <si>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</si>
  <si>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</si>
  <si>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</si>
  <si>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</si>
  <si>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</si>
  <si>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</si>
  <si>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</si>
  <si>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</si>
  <si>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</si>
  <si>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</si>
  <si>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</si>
  <si>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</si>
  <si>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</si>
  <si>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</si>
  <si>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</si>
  <si>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</si>
  <si>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</si>
  <si>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</si>
  <si>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</si>
  <si>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</si>
  <si>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</si>
  <si>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</si>
  <si>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</si>
  <si>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</si>
  <si>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</si>
  <si>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</si>
  <si>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</si>
  <si>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</si>
  <si>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</si>
  <si>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</si>
  <si>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</si>
  <si>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</si>
  <si>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</si>
  <si>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</si>
  <si>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</si>
  <si>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</si>
  <si>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</si>
  <si>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</si>
  <si>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</si>
  <si>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</si>
  <si>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</si>
  <si>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</si>
  <si>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</si>
  <si>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</si>
  <si>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</si>
  <si>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</si>
  <si>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</si>
  <si>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</si>
  <si>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</si>
  <si>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</si>
  <si>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</si>
  <si>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</si>
  <si>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</si>
  <si>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</si>
  <si>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</si>
  <si>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</si>
  <si>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</si>
  <si>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</si>
  <si>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</si>
  <si>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</si>
  <si>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</si>
  <si>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</si>
  <si>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</si>
  <si>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</si>
  <si>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</si>
  <si>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</si>
  <si>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</si>
  <si>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</si>
  <si>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</si>
  <si>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</si>
  <si>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</si>
  <si>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</si>
  <si>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</si>
  <si>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</si>
  <si>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</si>
  <si>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</si>
  <si>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</si>
  <si>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</si>
  <si>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</si>
  <si>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</si>
  <si>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</si>
  <si>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</si>
  <si>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</si>
  <si>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</si>
  <si>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</si>
  <si>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</si>
  <si>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</si>
  <si>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</si>
  <si>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</si>
  <si>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</si>
  <si>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</si>
  <si>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</si>
  <si>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</si>
  <si>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</si>
  <si>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</si>
  <si>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</si>
  <si>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</si>
  <si>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</si>
  <si>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</si>
  <si>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</si>
  <si>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</si>
  <si>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</si>
  <si>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</si>
  <si>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</si>
  <si>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</si>
  <si>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</si>
  <si>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</si>
  <si>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</si>
  <si>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</si>
  <si>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</si>
  <si>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</si>
  <si>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</si>
  <si>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</si>
  <si>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</si>
  <si>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</si>
  <si>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</si>
  <si>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</si>
  <si>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</si>
  <si>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</si>
  <si>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</si>
  <si>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</si>
  <si>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</si>
  <si>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</si>
  <si>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</si>
  <si>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</si>
  <si>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</si>
  <si>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</si>
  <si>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</si>
  <si>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</si>
  <si>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</si>
  <si>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</si>
  <si>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</si>
  <si>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</si>
  <si>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</si>
  <si>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</si>
  <si>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</si>
  <si>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</si>
  <si>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</si>
  <si>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</si>
  <si>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</si>
  <si>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</si>
  <si>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</si>
  <si>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</si>
  <si>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</si>
  <si>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</si>
  <si>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</si>
  <si>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</si>
  <si>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</si>
  <si>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</si>
  <si>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</si>
  <si>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</si>
  <si>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</si>
  <si>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</si>
  <si>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</si>
  <si>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</si>
  <si>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</si>
  <si>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</si>
  <si>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</si>
  <si>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</si>
  <si>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</si>
  <si>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</si>
  <si>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</si>
  <si>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</si>
  <si>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</si>
  <si>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</si>
  <si>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</si>
  <si>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</si>
  <si>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</si>
  <si>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</si>
  <si>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</si>
  <si>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</si>
  <si>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</si>
  <si>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</si>
  <si>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</si>
  <si>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</si>
  <si>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</si>
  <si>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</si>
  <si>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</si>
  <si>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</si>
  <si>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</si>
  <si>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</si>
  <si>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</si>
  <si>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</si>
  <si>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</si>
  <si>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</si>
  <si>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</si>
  <si>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</si>
  <si>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</si>
  <si>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</si>
  <si>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</si>
  <si>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</si>
  <si>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</si>
  <si>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</si>
  <si>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</si>
  <si>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</si>
  <si>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</si>
  <si>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</si>
  <si>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</si>
  <si>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</si>
  <si>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</si>
  <si>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</si>
  <si>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</si>
  <si>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</si>
  <si>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</si>
  <si>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</si>
  <si>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</si>
  <si>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</si>
  <si>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</si>
  <si>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</si>
  <si>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</si>
  <si>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</si>
  <si>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</si>
  <si>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</si>
  <si>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</si>
  <si>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</si>
  <si>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</si>
  <si>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</si>
  <si>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</si>
  <si>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</si>
  <si>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</si>
  <si>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</si>
  <si>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</si>
  <si>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</si>
  <si>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</si>
  <si>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</si>
  <si>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</si>
  <si>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</si>
  <si>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</si>
  <si>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</si>
  <si>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</si>
  <si>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</si>
  <si>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</si>
  <si>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</si>
  <si>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</si>
  <si>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</si>
  <si>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</si>
  <si>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</si>
  <si>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</si>
  <si>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</si>
  <si>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</si>
  <si>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</si>
  <si>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</si>
  <si>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</si>
  <si>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</si>
  <si>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</si>
  <si>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</si>
  <si>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</si>
  <si>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</si>
  <si>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</si>
  <si>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</si>
  <si>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</si>
  <si>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</si>
  <si>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</si>
  <si>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</si>
  <si>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</si>
  <si>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</si>
  <si>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</si>
  <si>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</si>
  <si>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</si>
  <si>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</si>
  <si>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</si>
  <si>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</si>
  <si>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</si>
  <si>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</si>
  <si>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</si>
  <si>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</si>
  <si>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</si>
  <si>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</si>
  <si>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</si>
  <si>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</si>
  <si>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</si>
  <si>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</si>
  <si>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</si>
  <si>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</si>
  <si>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</si>
  <si>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</si>
  <si>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</si>
  <si>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</si>
  <si>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</si>
  <si>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</si>
  <si>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</si>
  <si>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</si>
  <si>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</si>
  <si>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</si>
  <si>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</si>
  <si>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</si>
  <si>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</si>
  <si>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</si>
  <si>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</si>
  <si>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</si>
  <si>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</si>
  <si>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</si>
  <si>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</si>
  <si>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</si>
  <si>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</si>
  <si>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</si>
  <si>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</si>
  <si>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</si>
  <si>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</si>
  <si>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</si>
  <si>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</si>
  <si>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</si>
  <si>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</si>
  <si>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</si>
  <si>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</si>
  <si>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</si>
  <si>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</si>
  <si>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</si>
  <si>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</si>
  <si>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</si>
  <si>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</si>
  <si>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</si>
  <si>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</si>
  <si>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</si>
  <si>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</si>
  <si>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</si>
  <si>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</si>
  <si>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</si>
  <si>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</si>
  <si>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</si>
  <si>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</si>
  <si>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</si>
  <si>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</si>
  <si>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</si>
  <si>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</si>
  <si>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</si>
  <si>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</si>
  <si>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</si>
  <si>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</si>
  <si>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</si>
  <si>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</si>
  <si>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</si>
  <si>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</si>
  <si>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</si>
  <si>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</si>
  <si>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</si>
  <si>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</si>
  <si>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</si>
  <si>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</si>
  <si>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</si>
  <si>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</si>
  <si>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</si>
  <si>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</si>
  <si>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</si>
  <si>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</si>
  <si>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</si>
  <si>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</si>
  <si>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</si>
  <si>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</si>
  <si>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</si>
  <si>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</si>
  <si>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</si>
  <si>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</si>
  <si>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</si>
  <si>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</si>
  <si>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</si>
  <si>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</si>
  <si>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</si>
  <si>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</si>
  <si>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</si>
  <si>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</si>
  <si>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</si>
  <si>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</si>
  <si>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</si>
  <si>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</si>
  <si>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</si>
  <si>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</si>
  <si>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</si>
  <si>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</si>
  <si>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</si>
  <si>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</si>
  <si>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</si>
  <si>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</si>
  <si>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</si>
  <si>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</si>
  <si>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</si>
  <si>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</si>
  <si>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</si>
  <si>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</si>
  <si>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</si>
  <si>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</si>
  <si>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</si>
  <si>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</si>
  <si>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</si>
  <si>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</si>
  <si>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</si>
  <si>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</si>
  <si>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</si>
  <si>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</si>
  <si>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</si>
  <si>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</si>
  <si>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</si>
  <si>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</si>
  <si>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</si>
  <si>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</si>
  <si>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</si>
  <si>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</si>
  <si>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</si>
  <si>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</si>
  <si>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</si>
  <si>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</si>
  <si>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</si>
  <si>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</si>
  <si>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</si>
  <si>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</si>
  <si>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</si>
  <si>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</si>
  <si>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</si>
  <si>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</si>
  <si>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</si>
  <si>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</si>
  <si>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</si>
  <si>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</si>
  <si>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</si>
  <si>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</si>
  <si>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</si>
  <si>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</si>
  <si>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</si>
  <si>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</si>
  <si>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</si>
  <si>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</si>
  <si>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</si>
  <si>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</si>
  <si>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</si>
  <si>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</si>
  <si>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</si>
  <si>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</si>
  <si>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</si>
  <si>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</si>
  <si>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</si>
  <si>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</si>
  <si>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</si>
  <si>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</si>
  <si>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</si>
  <si>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</si>
  <si>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</si>
  <si>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</si>
  <si>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</si>
  <si>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</si>
  <si>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</si>
  <si>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</si>
  <si>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</si>
  <si>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</si>
  <si>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</si>
  <si>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</si>
  <si>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</si>
  <si>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</si>
  <si>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</si>
  <si>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</si>
  <si>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</si>
  <si>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</si>
  <si>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</si>
  <si>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</si>
  <si>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</si>
  <si>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</si>
  <si>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</si>
  <si>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</si>
  <si>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</si>
  <si>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</si>
  <si>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</si>
  <si>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</si>
  <si>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</si>
  <si>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</si>
  <si>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</si>
  <si>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</si>
  <si>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</si>
  <si>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</si>
  <si>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</si>
  <si>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</si>
  <si>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</si>
  <si>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</si>
  <si>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</si>
  <si>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</si>
  <si>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</si>
  <si>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</si>
  <si>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</si>
  <si>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</si>
  <si>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</si>
  <si>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</si>
  <si>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</si>
  <si>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</si>
  <si>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</si>
  <si>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</si>
  <si>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</si>
  <si>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</si>
  <si>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</si>
  <si>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</si>
  <si>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</si>
  <si>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</si>
  <si>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</si>
  <si>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</si>
  <si>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</si>
  <si>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</si>
  <si>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</si>
  <si>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</si>
  <si>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</si>
  <si>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</si>
  <si>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</si>
  <si>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</si>
  <si>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</si>
  <si>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</si>
  <si>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</si>
  <si>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</si>
  <si>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</si>
  <si>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</si>
  <si>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</si>
  <si>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</si>
  <si>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</si>
  <si>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</si>
  <si>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</si>
  <si>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</si>
  <si>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</si>
  <si>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</si>
  <si>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</si>
  <si>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</si>
  <si>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</si>
  <si>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</si>
  <si>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</si>
  <si>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</si>
  <si>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</si>
  <si>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</si>
  <si>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</si>
  <si>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</si>
  <si>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</si>
  <si>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</si>
  <si>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</si>
  <si>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</si>
  <si>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</si>
  <si>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</si>
  <si>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</si>
  <si>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</si>
  <si>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</si>
  <si>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</si>
  <si>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</si>
  <si>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</si>
  <si>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</si>
  <si>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</si>
  <si>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</si>
  <si>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</si>
  <si>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</si>
  <si>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</si>
  <si>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</si>
  <si>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</si>
  <si>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</si>
  <si>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</si>
  <si>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</si>
  <si>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</si>
  <si>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</si>
  <si>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</si>
  <si>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</si>
  <si>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</si>
  <si>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</si>
  <si>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</si>
  <si>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</si>
  <si>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</si>
  <si>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</si>
  <si>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</si>
  <si>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</si>
  <si>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</si>
  <si>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</si>
  <si>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</si>
  <si>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</si>
  <si>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</si>
  <si>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</si>
  <si>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</si>
  <si>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</si>
  <si>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</si>
  <si>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</si>
  <si>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</si>
  <si>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</si>
  <si>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</si>
  <si>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</si>
  <si>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</si>
  <si>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</si>
  <si>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</si>
  <si>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</si>
  <si>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</si>
  <si>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</si>
  <si>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</si>
  <si>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</si>
  <si>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</si>
  <si>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</si>
  <si>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</si>
  <si>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</si>
  <si>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</si>
  <si>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</si>
  <si>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</si>
  <si>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</si>
  <si>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</si>
  <si>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</si>
  <si>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</si>
  <si>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</si>
  <si>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</si>
  <si>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</si>
  <si>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</si>
  <si>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</si>
  <si>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</si>
  <si>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</si>
  <si>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</si>
  <si>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</si>
  <si>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</si>
  <si>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</si>
  <si>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</si>
  <si>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</si>
  <si>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</si>
  <si>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</si>
  <si>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</si>
  <si>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</si>
  <si>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</si>
  <si>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</si>
  <si>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</si>
  <si>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</si>
  <si>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</si>
  <si>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</si>
  <si>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</si>
  <si>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</si>
  <si>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</si>
  <si>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</si>
  <si>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</si>
  <si>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</si>
  <si>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</si>
  <si>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</si>
  <si>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</si>
  <si>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</si>
  <si>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</si>
  <si>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</si>
  <si>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</si>
  <si>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</si>
  <si>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</si>
  <si>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</si>
  <si>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</si>
  <si>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</si>
  <si>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</si>
  <si>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</si>
  <si>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</si>
  <si>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</si>
  <si>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</si>
  <si>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</si>
  <si>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</si>
  <si>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</si>
  <si>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</si>
  <si>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</si>
  <si>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</si>
  <si>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</si>
  <si>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</si>
  <si>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</si>
  <si>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</si>
  <si>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</si>
  <si>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</si>
  <si>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</si>
  <si>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</si>
  <si>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</si>
  <si>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</si>
  <si>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</si>
  <si>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</si>
  <si>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</si>
  <si>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</si>
  <si>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</si>
  <si>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</si>
  <si>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</si>
  <si>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</si>
  <si>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</si>
  <si>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</si>
  <si>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</si>
  <si>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</si>
  <si>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</si>
  <si>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</si>
  <si>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</si>
  <si>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</si>
  <si>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</si>
  <si>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</si>
  <si>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</si>
  <si>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</si>
  <si>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</si>
  <si>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</si>
  <si>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</si>
  <si>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</si>
  <si>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</si>
  <si>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</si>
  <si>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</si>
  <si>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</si>
  <si>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</si>
  <si>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</si>
  <si>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</si>
  <si>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</si>
  <si>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</si>
  <si>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</si>
  <si>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</si>
  <si>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</si>
  <si>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</si>
  <si>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</si>
  <si>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</si>
  <si>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</si>
  <si>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</si>
  <si>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</si>
  <si>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</si>
  <si>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</si>
  <si>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</si>
  <si>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</si>
  <si>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</si>
  <si>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</si>
  <si>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</si>
  <si>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</si>
  <si>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</si>
  <si>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</si>
  <si>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</si>
  <si>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</si>
  <si>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</si>
  <si>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</si>
  <si>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</si>
  <si>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</si>
  <si>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</si>
  <si>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</si>
  <si>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</si>
  <si>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</si>
  <si>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</si>
  <si>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</si>
  <si>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</si>
  <si>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</si>
  <si>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</si>
  <si>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</si>
  <si>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</si>
  <si>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</si>
  <si>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</si>
  <si>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</si>
  <si>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</si>
  <si>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</si>
  <si>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</si>
  <si>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</si>
  <si>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</si>
  <si>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</si>
  <si>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</si>
  <si>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</si>
  <si>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</si>
  <si>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</si>
  <si>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</si>
  <si>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</si>
  <si>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</si>
  <si>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</si>
  <si>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</si>
  <si>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</si>
  <si>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</si>
  <si>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</si>
  <si>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</si>
  <si>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</si>
  <si>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</si>
  <si>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</si>
  <si>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</si>
  <si>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</si>
  <si>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</si>
  <si>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</si>
  <si>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</si>
  <si>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</si>
  <si>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</si>
  <si>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</si>
  <si>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</si>
  <si>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</si>
  <si>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</si>
  <si>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</si>
  <si>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</si>
  <si>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</si>
  <si>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</si>
  <si>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</si>
  <si>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</si>
  <si>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</si>
  <si>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</si>
  <si>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</si>
  <si>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</si>
  <si>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</si>
  <si>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</si>
  <si>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</si>
  <si>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</si>
  <si>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</si>
  <si>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</si>
  <si>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</si>
  <si>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</si>
  <si>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</si>
  <si>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</si>
  <si>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</si>
  <si>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</si>
  <si>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</si>
  <si>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</si>
  <si>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</si>
  <si>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</si>
  <si>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</si>
  <si>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</si>
  <si>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</si>
  <si>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</si>
  <si>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</si>
  <si>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</si>
  <si>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</si>
  <si>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</si>
  <si>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</si>
  <si>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</si>
  <si>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</si>
  <si>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</si>
  <si>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</si>
  <si>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</si>
  <si>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</si>
  <si>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</si>
  <si>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</si>
  <si>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</si>
  <si>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</si>
  <si>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</si>
  <si>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</si>
  <si>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</si>
  <si>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</si>
  <si>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</si>
  <si>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</si>
  <si>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</si>
  <si>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</si>
  <si>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</si>
  <si>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</si>
  <si>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</si>
  <si>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</si>
  <si>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</si>
  <si>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</si>
  <si>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</si>
  <si>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</si>
  <si>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</si>
  <si>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</si>
  <si>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</si>
  <si>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</si>
  <si>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</si>
  <si>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</si>
  <si>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</si>
  <si>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</si>
  <si>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</si>
  <si>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</si>
  <si>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</si>
  <si>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</si>
  <si>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</si>
  <si>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</si>
  <si>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</si>
  <si>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</si>
  <si>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</si>
  <si>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</si>
  <si>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</si>
  <si>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</si>
  <si>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</si>
  <si>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</si>
  <si>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</si>
  <si>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</si>
  <si>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</si>
  <si>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</si>
  <si>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</si>
  <si>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</si>
  <si>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</si>
  <si>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</si>
  <si>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</si>
  <si>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</si>
  <si>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</si>
  <si>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</si>
  <si>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</si>
  <si>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</si>
  <si>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</si>
  <si>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</si>
  <si>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</si>
  <si>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</si>
  <si>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</si>
  <si>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</si>
  <si>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</si>
  <si>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</si>
  <si>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</si>
  <si>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</si>
  <si>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</si>
  <si>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</si>
  <si>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</si>
  <si>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</si>
  <si>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</si>
  <si>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</si>
  <si>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</si>
  <si>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</si>
  <si>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</si>
  <si>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</si>
  <si>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</si>
  <si>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</si>
  <si>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</si>
  <si>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</si>
  <si>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</si>
  <si>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</si>
  <si>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</si>
  <si>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</si>
  <si>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</si>
  <si>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</si>
  <si>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</si>
  <si>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</si>
  <si>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</si>
  <si>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</si>
  <si>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</si>
  <si>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</si>
  <si>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</si>
  <si>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</si>
  <si>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</si>
  <si>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</si>
  <si>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</si>
  <si>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</si>
  <si>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</si>
  <si>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</si>
  <si>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</si>
  <si>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</si>
  <si>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</si>
  <si>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</si>
  <si>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</si>
  <si>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</si>
  <si>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</si>
  <si>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</si>
  <si>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</si>
  <si>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</si>
  <si>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</si>
  <si>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</si>
  <si>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</si>
  <si>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</si>
  <si>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</si>
  <si>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</si>
  <si>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</si>
  <si>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</si>
  <si>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</si>
  <si>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</si>
  <si>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</si>
  <si>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</si>
  <si>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</si>
  <si>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</si>
  <si>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</si>
  <si>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</si>
  <si>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</si>
  <si>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</si>
  <si>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</si>
  <si>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</si>
  <si>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</si>
  <si>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</si>
  <si>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</si>
  <si>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</si>
  <si>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</si>
  <si>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</si>
  <si>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</si>
  <si>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</si>
  <si>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</si>
  <si>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</si>
  <si>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</si>
  <si>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</si>
  <si>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</si>
  <si>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</si>
  <si>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</si>
  <si>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</si>
  <si>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</si>
  <si>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</si>
  <si>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</si>
  <si>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</si>
  <si>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</si>
  <si>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</si>
  <si>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</si>
  <si>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</si>
  <si>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</si>
  <si>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</si>
  <si>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</si>
  <si>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</si>
  <si>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</si>
  <si>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</si>
  <si>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</si>
  <si>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</si>
  <si>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</si>
  <si>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</si>
  <si>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</si>
  <si>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</si>
  <si>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</si>
  <si>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</si>
  <si>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</si>
  <si>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</si>
  <si>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</si>
  <si>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</si>
  <si>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</si>
  <si>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</si>
  <si>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</si>
  <si>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</si>
  <si>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</si>
  <si>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</si>
  <si>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</si>
  <si>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</si>
  <si>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</si>
  <si>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</si>
  <si>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</si>
  <si>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</si>
  <si>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</si>
  <si>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</si>
  <si>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</si>
  <si>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</si>
  <si>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</si>
  <si>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</si>
  <si>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</si>
  <si>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</si>
  <si>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</si>
  <si>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</si>
  <si>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</si>
  <si>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</si>
  <si>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</si>
  <si>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</si>
  <si>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</si>
  <si>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</si>
  <si>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</si>
  <si>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</si>
  <si>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</si>
  <si>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</si>
  <si>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</si>
  <si>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</si>
  <si>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</si>
  <si>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</si>
  <si>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</si>
  <si>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</si>
  <si>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</si>
  <si>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</si>
  <si>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</si>
  <si>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</si>
  <si>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</si>
  <si>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</si>
  <si>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</si>
  <si>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</si>
  <si>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</si>
  <si>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</si>
  <si>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</si>
  <si>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</si>
  <si>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</si>
  <si>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</si>
  <si>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</si>
  <si>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</si>
  <si>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</si>
  <si>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</si>
  <si>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</si>
  <si>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</si>
  <si>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</si>
  <si>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</si>
  <si>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</si>
  <si>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</si>
  <si>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</si>
  <si>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</si>
  <si>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</si>
  <si>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</si>
  <si>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</si>
  <si>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</si>
  <si>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</si>
  <si>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</si>
  <si>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</si>
  <si>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</si>
  <si>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</si>
  <si>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</si>
  <si>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</si>
  <si>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</si>
  <si>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</si>
  <si>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</si>
  <si>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</si>
  <si>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</si>
  <si>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</si>
  <si>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</si>
  <si>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</si>
  <si>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</si>
  <si>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</si>
  <si>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</si>
  <si>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</si>
  <si>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</si>
  <si>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</si>
  <si>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</si>
  <si>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</si>
  <si>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</si>
  <si>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</si>
  <si>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</si>
  <si>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</si>
  <si>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</si>
  <si>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</si>
  <si>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</si>
  <si>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</si>
  <si>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</si>
  <si>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</si>
  <si>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</si>
  <si>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</si>
  <si>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</si>
  <si>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</si>
  <si>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</si>
  <si>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</si>
  <si>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</si>
  <si>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</si>
  <si>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</si>
  <si>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</si>
  <si>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</si>
  <si>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</si>
  <si>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</si>
  <si>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</si>
  <si>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</si>
  <si>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</si>
  <si>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</si>
  <si>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</si>
  <si>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</si>
  <si>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</si>
  <si>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</si>
  <si>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</si>
  <si>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</si>
  <si>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</si>
  <si>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</si>
  <si>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</si>
  <si>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</si>
  <si>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</si>
  <si>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</si>
  <si>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</si>
  <si>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</si>
  <si>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</si>
  <si>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</si>
  <si>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</si>
  <si>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</si>
  <si>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</si>
  <si>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</si>
  <si>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</si>
  <si>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</si>
  <si>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</si>
  <si>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</si>
  <si>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</si>
  <si>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</si>
  <si>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</si>
  <si>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</si>
  <si>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</si>
  <si>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</si>
  <si>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</si>
  <si>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</si>
  <si>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</si>
  <si>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</si>
  <si>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</si>
  <si>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</si>
  <si>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</si>
  <si>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</si>
  <si>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</si>
  <si>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</si>
  <si>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</si>
  <si>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</si>
  <si>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</si>
  <si>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</si>
  <si>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</si>
  <si>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</si>
  <si>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</si>
  <si>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</si>
  <si>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</si>
  <si>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</si>
  <si>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</si>
  <si>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</si>
  <si>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</si>
  <si>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</si>
  <si>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</si>
  <si>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</si>
  <si>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</si>
  <si>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</si>
  <si>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</si>
  <si>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</si>
  <si>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</si>
  <si>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</si>
  <si>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</si>
  <si>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</si>
  <si>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</si>
  <si>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</si>
  <si>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</si>
  <si>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</si>
  <si>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</si>
  <si>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</si>
  <si>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</si>
  <si>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</si>
  <si>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</si>
  <si>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</si>
  <si>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</si>
  <si>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</si>
  <si>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</si>
  <si>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</si>
  <si>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</si>
  <si>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</si>
  <si>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</si>
  <si>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</si>
  <si>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</si>
  <si>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</si>
  <si>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</si>
  <si>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</si>
  <si>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</si>
  <si>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</si>
  <si>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</si>
  <si>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</si>
  <si>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</si>
  <si>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</si>
  <si>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</si>
  <si>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</si>
  <si>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</si>
  <si>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</si>
  <si>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</si>
  <si>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</si>
  <si>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</si>
  <si>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</si>
  <si>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</si>
  <si>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</si>
  <si>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</si>
  <si>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</si>
  <si>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</si>
  <si>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</si>
  <si>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</si>
  <si>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</si>
  <si>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</si>
  <si>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</si>
  <si>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</si>
  <si>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</si>
  <si>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</si>
  <si>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</si>
  <si>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</si>
  <si>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</si>
  <si>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</si>
  <si>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</si>
  <si>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</si>
  <si>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</si>
  <si>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</si>
  <si>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</si>
  <si>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</si>
  <si>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</si>
  <si>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</si>
  <si>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</si>
  <si>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</si>
  <si>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</si>
  <si>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</si>
  <si>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</si>
  <si>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</si>
  <si>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</si>
  <si>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</si>
  <si>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</si>
  <si>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</si>
  <si>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</si>
  <si>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</si>
  <si>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</si>
  <si>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</si>
  <si>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</si>
  <si>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</si>
  <si>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</si>
  <si>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</si>
  <si>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</si>
  <si>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</si>
  <si>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</si>
  <si>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</si>
  <si>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</si>
  <si>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</si>
  <si>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</si>
  <si>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</si>
  <si>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</si>
  <si>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</si>
  <si>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</si>
  <si>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</si>
  <si>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</si>
  <si>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</si>
  <si>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</si>
  <si>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</si>
  <si>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</si>
  <si>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</si>
  <si>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</si>
  <si>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</si>
  <si>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</si>
  <si>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</si>
  <si>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</si>
  <si>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</si>
  <si>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</si>
  <si>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</si>
  <si>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</si>
  <si>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</si>
  <si>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</si>
  <si>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</si>
  <si>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</si>
  <si>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</si>
  <si>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</si>
  <si>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</si>
  <si>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</si>
  <si>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</si>
  <si>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</si>
  <si>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</si>
  <si>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</si>
  <si>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</si>
  <si>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</si>
  <si>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</si>
  <si>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</si>
  <si>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</si>
  <si>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</si>
  <si>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</si>
  <si>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</si>
  <si>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</si>
  <si>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</si>
  <si>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</si>
  <si>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</si>
  <si>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</si>
  <si>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</si>
  <si>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</si>
  <si>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</si>
  <si>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</si>
  <si>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</si>
  <si>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</si>
  <si>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</si>
  <si>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</si>
  <si>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</si>
  <si>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</si>
  <si>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</si>
  <si>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</si>
  <si>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</si>
  <si>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</si>
  <si>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</si>
  <si>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</si>
  <si>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</si>
  <si>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</si>
  <si>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</si>
  <si>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</si>
  <si>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</si>
  <si>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</si>
  <si>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</si>
  <si>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</si>
  <si>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</si>
  <si>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</si>
  <si>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</si>
  <si>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</si>
  <si>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</si>
  <si>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</si>
  <si>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</si>
  <si>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</si>
  <si>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</si>
  <si>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</si>
  <si>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</si>
  <si>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</si>
  <si>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</si>
  <si>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</si>
  <si>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</si>
  <si>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</si>
  <si>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</si>
  <si>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</si>
  <si>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</si>
  <si>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</si>
  <si>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</si>
  <si>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</si>
  <si>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</si>
  <si>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</si>
  <si>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</si>
  <si>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</si>
  <si>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</si>
  <si>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</si>
  <si>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</si>
  <si>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</si>
  <si>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</si>
  <si>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</si>
  <si>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</si>
  <si>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</si>
  <si>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</si>
  <si>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</si>
  <si>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</si>
  <si>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</si>
  <si>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</si>
  <si>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</si>
  <si>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</si>
  <si>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</si>
  <si>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</si>
  <si>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</si>
  <si>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</si>
  <si>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</si>
  <si>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</si>
  <si>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</si>
  <si>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</si>
  <si>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</si>
  <si>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</si>
  <si>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</si>
  <si>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</si>
  <si>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</si>
  <si>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</si>
  <si>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</si>
  <si>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</si>
  <si>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</si>
  <si>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</si>
  <si>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</si>
  <si>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</si>
  <si>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</si>
  <si>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</si>
  <si>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</si>
  <si>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</si>
  <si>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</si>
  <si>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</si>
  <si>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</si>
  <si>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</si>
  <si>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</si>
  <si>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</si>
  <si>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</si>
  <si>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</si>
  <si>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</si>
  <si>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</si>
  <si>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</si>
  <si>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</si>
  <si>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</si>
  <si>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</si>
  <si>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</si>
  <si>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</si>
  <si>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</si>
  <si>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</si>
  <si>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</si>
  <si>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</si>
  <si>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</si>
  <si>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</si>
  <si>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</si>
  <si>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</si>
  <si>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</si>
  <si>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</si>
  <si>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</si>
  <si>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</si>
  <si>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</si>
  <si>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</si>
  <si>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</si>
  <si>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</si>
  <si>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</si>
  <si>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</si>
  <si>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</si>
  <si>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</si>
  <si>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</si>
  <si>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</si>
  <si>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</si>
  <si>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</si>
  <si>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</si>
  <si>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</si>
  <si>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</si>
  <si>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</si>
  <si>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</si>
  <si>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</si>
  <si>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</si>
  <si>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</si>
  <si>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</si>
  <si>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</si>
  <si>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</si>
  <si>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</si>
  <si>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</si>
  <si>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</si>
  <si>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</si>
  <si>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</si>
  <si>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</si>
  <si>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</si>
  <si>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</si>
  <si>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</si>
  <si>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</si>
  <si>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</si>
  <si>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</si>
  <si>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</si>
  <si>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</si>
  <si>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</si>
  <si>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</si>
  <si>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</si>
  <si>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</si>
  <si>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</si>
  <si>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</si>
  <si>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</si>
  <si>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</si>
  <si>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</si>
  <si>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</si>
  <si>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</si>
  <si>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</si>
  <si>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</si>
  <si>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</si>
  <si>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</si>
  <si>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</si>
  <si>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</si>
  <si>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</si>
  <si>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</si>
  <si>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</si>
  <si>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</si>
  <si>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</si>
  <si>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</si>
  <si>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</si>
  <si>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</si>
  <si>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</si>
  <si>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</si>
  <si>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</si>
  <si>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</si>
  <si>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</si>
  <si>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</si>
  <si>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</si>
  <si>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</si>
  <si>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</si>
  <si>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</si>
  <si>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</si>
  <si>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</si>
  <si>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</si>
  <si>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</si>
  <si>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</si>
  <si>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</si>
  <si>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</si>
  <si>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</si>
  <si>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</si>
  <si>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</si>
  <si>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</si>
  <si>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</si>
  <si>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</si>
  <si>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</si>
  <si>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</si>
  <si>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</si>
  <si>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</si>
  <si>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</si>
  <si>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</si>
  <si>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</si>
  <si>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</si>
  <si>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</si>
  <si>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</si>
  <si>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</si>
  <si>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</si>
  <si>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</si>
  <si>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</si>
  <si>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</si>
  <si>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</si>
  <si>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</si>
  <si>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</si>
  <si>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</si>
  <si>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</si>
  <si>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</si>
  <si>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</si>
  <si>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</si>
  <si>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</si>
  <si>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</si>
  <si>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</si>
  <si>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</si>
  <si>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</si>
  <si>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</si>
  <si>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</si>
  <si>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</si>
  <si>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</si>
  <si>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</si>
  <si>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</si>
  <si>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</si>
  <si>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</si>
  <si>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</si>
  <si>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</si>
  <si>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</si>
  <si>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</si>
  <si>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</si>
  <si>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</si>
  <si>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</si>
  <si>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</si>
  <si>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</si>
  <si>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</si>
  <si>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</si>
  <si>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</si>
  <si>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</si>
  <si>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</si>
  <si>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</si>
  <si>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</si>
  <si>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</si>
  <si>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</si>
  <si>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</si>
  <si>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</si>
  <si>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</si>
  <si>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</si>
  <si>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</si>
  <si>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</si>
  <si>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</si>
  <si>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</si>
  <si>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</si>
  <si>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</si>
  <si>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</si>
  <si>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</si>
  <si>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</si>
  <si>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</si>
  <si>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</si>
  <si>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</si>
  <si>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</si>
  <si>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</si>
  <si>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</si>
  <si>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</si>
  <si>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</si>
  <si>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</si>
  <si>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</si>
  <si>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</si>
  <si>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</si>
  <si>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</si>
  <si>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</si>
  <si>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</si>
  <si>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</si>
  <si>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</si>
  <si>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</si>
  <si>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</si>
  <si>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</si>
  <si>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</si>
  <si>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</si>
  <si>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</si>
  <si>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</si>
  <si>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</si>
  <si>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</si>
  <si>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</si>
  <si>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</si>
  <si>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</si>
  <si>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</si>
  <si>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</si>
  <si>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</si>
  <si>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</si>
  <si>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</si>
  <si>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</si>
  <si>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</si>
  <si>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</si>
  <si>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</si>
  <si>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</si>
  <si>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</si>
  <si>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</si>
  <si>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</si>
  <si>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</si>
  <si>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</si>
  <si>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</si>
  <si>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</si>
  <si>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</si>
  <si>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</si>
  <si>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</si>
  <si>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</si>
  <si>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</si>
  <si>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</si>
  <si>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</si>
  <si>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</si>
  <si>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</si>
  <si>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</si>
  <si>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</si>
  <si>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</si>
  <si>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</si>
  <si>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</si>
  <si>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</si>
  <si>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</si>
  <si>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</si>
  <si>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</si>
  <si>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</si>
  <si>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</si>
  <si>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</si>
  <si>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</si>
  <si>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</si>
  <si>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</si>
  <si>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</si>
  <si>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</si>
  <si>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</si>
  <si>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</si>
  <si>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</si>
  <si>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</si>
  <si>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</si>
  <si>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</si>
  <si>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</si>
  <si>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</si>
  <si>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</si>
  <si>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</si>
  <si>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</si>
  <si>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</si>
  <si>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</si>
  <si>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</si>
  <si>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</si>
  <si>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</si>
  <si>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</si>
  <si>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</si>
  <si>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</si>
  <si>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</si>
  <si>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</si>
  <si>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</si>
  <si>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</si>
  <si>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</si>
  <si>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</si>
  <si>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</si>
  <si>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</si>
  <si>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</si>
  <si>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</si>
  <si>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</si>
  <si>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</si>
  <si>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</si>
  <si>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</si>
  <si>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</si>
  <si>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</si>
  <si>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</si>
  <si>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</si>
  <si>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</si>
  <si>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</si>
  <si>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</si>
  <si>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</si>
  <si>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</si>
  <si>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</si>
  <si>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</si>
  <si>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</si>
  <si>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</si>
  <si>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</si>
  <si>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</si>
  <si>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</si>
  <si>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</si>
  <si>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</si>
  <si>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</si>
  <si>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</si>
  <si>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</si>
  <si>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</si>
  <si>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</si>
  <si>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</si>
  <si>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</si>
  <si>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</si>
  <si>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</si>
  <si>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</si>
  <si>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</si>
  <si>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</si>
  <si>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</si>
  <si>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</si>
  <si>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</si>
  <si>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</si>
  <si>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</si>
  <si>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</si>
  <si>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</si>
  <si>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</si>
  <si>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</si>
  <si>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</si>
  <si>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</si>
  <si>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</si>
  <si>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</si>
  <si>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</si>
  <si>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</si>
  <si>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</si>
  <si>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</si>
  <si>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</si>
  <si>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</si>
  <si>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</si>
  <si>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</si>
  <si>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</si>
  <si>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</si>
  <si>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</si>
  <si>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</si>
  <si>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</si>
  <si>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</si>
  <si>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</si>
  <si>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</si>
  <si>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</si>
  <si>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</si>
  <si>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</si>
  <si>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</si>
  <si>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</si>
  <si>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</si>
  <si>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</si>
  <si>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</si>
  <si>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</si>
  <si>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</si>
  <si>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</si>
  <si>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</si>
  <si>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</si>
  <si>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</si>
  <si>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</si>
  <si>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</si>
  <si>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</si>
  <si>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</si>
  <si>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</si>
  <si>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</si>
  <si>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</si>
  <si>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</si>
  <si>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</si>
  <si>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</si>
  <si>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</si>
  <si>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</si>
  <si>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</si>
  <si>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</si>
  <si>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</si>
  <si>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</si>
  <si>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</si>
  <si>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</si>
  <si>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</si>
  <si>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</si>
  <si>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</si>
  <si>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</si>
  <si>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</si>
  <si>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</si>
  <si>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</si>
  <si>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</si>
  <si>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</si>
  <si>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</si>
  <si>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</si>
  <si>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</si>
  <si>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</si>
  <si>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</si>
  <si>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</si>
  <si>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</si>
  <si>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</si>
  <si>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</si>
  <si>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</si>
  <si>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</si>
  <si>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</si>
  <si>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</si>
  <si>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</si>
  <si>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</si>
  <si>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</si>
  <si>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</si>
  <si>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</si>
  <si>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</si>
  <si>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</si>
  <si>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</si>
  <si>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</si>
  <si>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</si>
  <si>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</si>
  <si>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</si>
  <si>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</si>
  <si>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</si>
  <si>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</si>
  <si>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</si>
  <si>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</si>
  <si>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</si>
  <si>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</si>
  <si>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</si>
  <si>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</si>
  <si>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</si>
  <si>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</si>
  <si>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</si>
  <si>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</si>
  <si>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</si>
  <si>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</si>
  <si>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</si>
  <si>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</si>
  <si>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</si>
  <si>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</si>
  <si>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</si>
  <si>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</si>
  <si>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</si>
  <si>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</si>
  <si>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</si>
  <si>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</si>
  <si>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</si>
  <si>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</si>
  <si>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</si>
  <si>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</si>
  <si>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</si>
  <si>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</si>
  <si>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</si>
  <si>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</si>
  <si>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</si>
  <si>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</si>
  <si>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</si>
  <si>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</si>
  <si>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</si>
  <si>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</si>
  <si>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</si>
  <si>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</si>
  <si>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</si>
  <si>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</si>
  <si>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</si>
  <si>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</si>
  <si>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</si>
  <si>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</si>
  <si>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</si>
  <si>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</si>
  <si>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</si>
  <si>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</si>
  <si>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</si>
  <si>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</si>
  <si>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</si>
  <si>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</si>
  <si>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</si>
  <si>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</si>
  <si>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</si>
  <si>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</si>
  <si>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</si>
  <si>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</si>
  <si>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</si>
  <si>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</si>
  <si>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</si>
  <si>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</si>
  <si>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</si>
  <si>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</si>
  <si>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</si>
  <si>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</si>
  <si>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</si>
  <si>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</si>
  <si>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</si>
  <si>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</si>
  <si>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</si>
  <si>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</si>
  <si>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</si>
  <si>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</si>
  <si>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</si>
  <si>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</si>
  <si>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</si>
  <si>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</si>
  <si>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</si>
  <si>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</si>
  <si>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</si>
  <si>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</si>
  <si>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</si>
  <si>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</si>
  <si>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</si>
  <si>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</si>
  <si>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</si>
  <si>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</si>
  <si>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</si>
  <si>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</si>
  <si>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</si>
  <si>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</si>
  <si>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</si>
  <si>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</si>
  <si>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</si>
  <si>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</si>
  <si>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</si>
  <si>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</si>
  <si>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</si>
  <si>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</si>
  <si>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</si>
  <si>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</si>
  <si>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</si>
  <si>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</si>
  <si>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</si>
  <si>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</si>
  <si>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</si>
  <si>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</si>
  <si>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</si>
  <si>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</si>
  <si>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</si>
  <si>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</si>
  <si>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</si>
  <si>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</si>
  <si>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</si>
  <si>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</si>
  <si>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</si>
  <si>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</si>
  <si>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</si>
  <si>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</si>
  <si>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</si>
  <si>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</si>
  <si>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</si>
  <si>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</si>
  <si>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</si>
  <si>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</si>
  <si>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</si>
  <si>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</si>
  <si>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</si>
  <si>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</si>
  <si>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</si>
  <si>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</si>
  <si>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</si>
  <si>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</si>
  <si>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</si>
  <si>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</si>
  <si>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</si>
  <si>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</si>
  <si>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</si>
  <si>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</si>
  <si>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</si>
  <si>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</si>
  <si>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</si>
  <si>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</si>
  <si>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</si>
  <si>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</si>
  <si>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</si>
  <si>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</si>
  <si>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</si>
  <si>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</si>
  <si>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</si>
  <si>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</si>
  <si>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</si>
  <si>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</si>
  <si>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</si>
  <si>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</si>
  <si>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</si>
  <si>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</si>
  <si>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</si>
  <si>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</si>
  <si>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</si>
  <si>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</si>
  <si>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</si>
  <si>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</si>
  <si>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</si>
  <si>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</si>
  <si>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</si>
  <si>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</si>
  <si>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</si>
  <si>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</si>
  <si>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</si>
  <si>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</si>
  <si>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</si>
  <si>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</si>
  <si>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</si>
  <si>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</si>
  <si>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</si>
  <si>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</si>
  <si>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</si>
  <si>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</si>
  <si>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</si>
  <si>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</si>
  <si>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</si>
  <si>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</si>
  <si>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</si>
  <si>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</si>
  <si>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</si>
  <si>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</si>
  <si>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</si>
  <si>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</si>
  <si>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</si>
  <si>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</si>
  <si>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</si>
  <si>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</si>
  <si>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</si>
  <si>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</si>
  <si>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</si>
  <si>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</si>
  <si>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</si>
  <si>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</si>
  <si>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</si>
  <si>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</si>
  <si>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</si>
  <si>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</si>
  <si>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</si>
  <si>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</si>
  <si>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</si>
  <si>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</si>
  <si>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</si>
  <si>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</si>
  <si>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</si>
  <si>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</si>
  <si>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</si>
  <si>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</si>
  <si>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</si>
  <si>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</si>
  <si>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</si>
  <si>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</si>
  <si>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</si>
  <si>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</si>
  <si>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</si>
  <si>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</si>
  <si>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</si>
  <si>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</si>
  <si>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</si>
  <si>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</si>
  <si>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</si>
  <si>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</si>
  <si>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</si>
  <si>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</si>
  <si>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</si>
  <si>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</si>
  <si>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</si>
  <si>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</si>
  <si>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</si>
  <si>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</si>
  <si>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</si>
  <si>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</si>
  <si>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</si>
  <si>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</si>
  <si>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</si>
  <si>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</si>
  <si>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</si>
  <si>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</si>
  <si>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</si>
  <si>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</si>
  <si>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</si>
  <si>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</si>
  <si>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</si>
  <si>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</si>
  <si>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</si>
  <si>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</si>
  <si>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</si>
  <si>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</si>
  <si>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</si>
  <si>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</si>
  <si>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</si>
  <si>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</si>
  <si>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</si>
  <si>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</si>
  <si>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</si>
  <si>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</si>
  <si>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</si>
  <si>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</si>
  <si>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</si>
  <si>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</si>
  <si>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</si>
  <si>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</si>
  <si>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</si>
  <si>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</si>
  <si>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</si>
  <si>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</si>
  <si>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</si>
  <si>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</si>
  <si>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</si>
  <si>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</si>
  <si>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</si>
  <si>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</si>
  <si>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</si>
  <si>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</si>
  <si>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</si>
  <si>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</si>
  <si>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</si>
  <si>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</si>
  <si>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</si>
  <si>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</si>
  <si>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</si>
  <si>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</si>
  <si>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</si>
  <si>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</si>
  <si>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</si>
  <si>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</si>
  <si>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</si>
  <si>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</si>
  <si>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</si>
  <si>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</si>
  <si>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</si>
  <si>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</si>
  <si>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</si>
  <si>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</si>
  <si>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</si>
  <si>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</si>
  <si>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</si>
  <si>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</si>
  <si>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</si>
  <si>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</si>
  <si>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</si>
  <si>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</si>
  <si>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</si>
  <si>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</si>
  <si>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</si>
  <si>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</si>
  <si>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</si>
  <si>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</si>
  <si>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</si>
  <si>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</si>
  <si>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</si>
  <si>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</si>
  <si>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</si>
  <si>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</si>
  <si>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</si>
  <si>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</si>
  <si>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</si>
  <si>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</si>
  <si>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</si>
  <si>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</si>
  <si>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</si>
  <si>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</si>
  <si>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</si>
  <si>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</si>
  <si>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</si>
  <si>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</si>
  <si>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</si>
  <si>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</si>
  <si>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</si>
  <si>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</si>
  <si>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</si>
  <si>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</si>
  <si>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</si>
  <si>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</si>
  <si>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</si>
  <si>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</si>
  <si>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</si>
  <si>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</si>
  <si>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</si>
  <si>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</si>
  <si>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</si>
  <si>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</si>
  <si>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</si>
  <si>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</si>
  <si>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</si>
  <si>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</si>
  <si>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</si>
  <si>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</si>
  <si>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</si>
  <si>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</si>
  <si>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</si>
  <si>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</si>
  <si>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</si>
  <si>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</si>
  <si>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</si>
  <si>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</si>
  <si>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</si>
  <si>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</si>
  <si>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</si>
  <si>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</si>
  <si>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</si>
  <si>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</si>
  <si>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</si>
  <si>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</si>
  <si>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</si>
  <si>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</si>
  <si>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</si>
  <si>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</si>
  <si>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</si>
  <si>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</si>
  <si>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</si>
  <si>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</si>
  <si>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</si>
  <si>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</si>
  <si>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</si>
  <si>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</si>
  <si>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</si>
  <si>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</si>
  <si>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</si>
  <si>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</si>
  <si>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</si>
  <si>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</si>
  <si>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</si>
  <si>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</si>
  <si>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</si>
  <si>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</si>
  <si>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</si>
  <si>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</si>
  <si>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</si>
  <si>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</si>
  <si>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</si>
  <si>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</si>
  <si>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</si>
  <si>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</si>
  <si>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</si>
  <si>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</si>
  <si>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</si>
  <si>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</si>
  <si>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</si>
  <si>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</si>
  <si>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</si>
  <si>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</si>
  <si>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</si>
  <si>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</si>
  <si>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</si>
  <si>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</si>
  <si>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</si>
  <si>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</si>
  <si>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</si>
  <si>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</si>
  <si>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</si>
  <si>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</si>
  <si>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</si>
  <si>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</si>
  <si>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</si>
  <si>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</si>
  <si>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</si>
  <si>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</si>
  <si>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</si>
  <si>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</si>
  <si>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</si>
  <si>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</si>
  <si>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</si>
  <si>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</si>
  <si>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</si>
  <si>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</si>
  <si>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</si>
  <si>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</si>
  <si>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</si>
  <si>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</si>
  <si>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</si>
  <si>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</si>
  <si>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</si>
  <si>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</si>
  <si>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</si>
  <si>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</si>
  <si>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</si>
  <si>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</si>
  <si>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</si>
  <si>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</si>
  <si>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</si>
  <si>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</si>
  <si>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</si>
  <si>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</si>
  <si>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</si>
  <si>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</si>
  <si>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</si>
  <si>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</si>
  <si>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</si>
  <si>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</si>
  <si>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</si>
  <si>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</si>
  <si>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</si>
  <si>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</si>
  <si>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</si>
  <si>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</si>
  <si>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</si>
  <si>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</si>
  <si>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</si>
  <si>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</si>
  <si>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</si>
  <si>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</si>
  <si>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</si>
  <si>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</si>
  <si>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</si>
  <si>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</si>
  <si>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</si>
  <si>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</si>
  <si>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</si>
  <si>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</si>
  <si>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</si>
  <si>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</si>
  <si>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</si>
  <si>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</si>
  <si>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</si>
  <si>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</si>
  <si>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</si>
  <si>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</si>
  <si>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</si>
  <si>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</si>
  <si>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</si>
  <si>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</si>
  <si>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</si>
  <si>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</si>
  <si>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</si>
  <si>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</si>
  <si>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</si>
  <si>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</si>
  <si>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</si>
  <si>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</si>
  <si>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</si>
  <si>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</si>
  <si>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</si>
  <si>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</si>
  <si>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</si>
  <si>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</si>
  <si>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</si>
  <si>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</si>
  <si>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</si>
  <si>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</si>
  <si>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</si>
  <si>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</si>
  <si>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</si>
  <si>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</si>
  <si>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</si>
  <si>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</si>
  <si>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</si>
  <si>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</si>
  <si>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</si>
  <si>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</si>
  <si>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</si>
  <si>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</si>
  <si>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</si>
  <si>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</si>
  <si>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</si>
  <si>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</si>
  <si>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</si>
  <si>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</si>
  <si>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</si>
  <si>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</si>
  <si>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</si>
  <si>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</si>
  <si>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</si>
  <si>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</si>
  <si>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</si>
  <si>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</si>
  <si>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</si>
  <si>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</si>
  <si>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</si>
  <si>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</si>
  <si>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</si>
  <si>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</si>
  <si>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</si>
  <si>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</si>
  <si>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</si>
  <si>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</si>
  <si>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</si>
  <si>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</si>
  <si>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</si>
  <si>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</si>
  <si>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</si>
  <si>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</si>
  <si>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</si>
  <si>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</si>
  <si>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</si>
  <si>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</si>
  <si>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</si>
  <si>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</si>
  <si>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</si>
  <si>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</si>
  <si>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</si>
  <si>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</si>
  <si>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</si>
  <si>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</si>
  <si>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</si>
  <si>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</si>
  <si>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</si>
  <si>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</si>
  <si>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</si>
  <si>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</si>
  <si>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</si>
  <si>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</si>
  <si>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</si>
  <si>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</si>
  <si>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</si>
  <si>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</si>
  <si>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</si>
  <si>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</si>
  <si>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</si>
  <si>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</si>
  <si>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</si>
  <si>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</si>
  <si>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</si>
  <si>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</si>
  <si>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</si>
  <si>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</si>
  <si>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</si>
  <si>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</si>
  <si>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</si>
  <si>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</si>
  <si>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</si>
  <si>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</si>
  <si>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</si>
  <si>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</si>
  <si>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</si>
  <si>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</si>
  <si>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</si>
  <si>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</si>
  <si>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</si>
  <si>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</si>
  <si>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</si>
  <si>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</si>
  <si>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</si>
  <si>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</si>
  <si>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</si>
  <si>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</si>
  <si>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</si>
  <si>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</si>
  <si>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</si>
  <si>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</si>
  <si>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</si>
  <si>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</si>
  <si>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</si>
  <si>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</si>
  <si>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</si>
  <si>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</si>
  <si>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</si>
  <si>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</si>
  <si>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</si>
  <si>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</si>
  <si>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</si>
  <si>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</si>
  <si>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</si>
  <si>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</si>
  <si>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</si>
  <si>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</si>
  <si>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</si>
  <si>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</si>
  <si>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</si>
  <si>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</si>
  <si>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</si>
  <si>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</si>
  <si>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</si>
  <si>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</si>
  <si>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</si>
  <si>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</si>
  <si>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</si>
  <si>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</si>
  <si>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</si>
  <si>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</si>
  <si>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</si>
  <si>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</si>
  <si>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</si>
  <si>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</si>
  <si>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</si>
  <si>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</si>
  <si>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</si>
  <si>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</si>
  <si>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</si>
  <si>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</si>
  <si>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</si>
  <si>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</si>
  <si>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</si>
  <si>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</si>
  <si>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</si>
  <si>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</si>
  <si>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</si>
  <si>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</si>
  <si>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</si>
  <si>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</si>
  <si>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</si>
  <si>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</si>
  <si>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</si>
  <si>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</si>
  <si>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</si>
  <si>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</si>
  <si>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</si>
  <si>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</si>
  <si>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</si>
  <si>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</si>
  <si>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</si>
  <si>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</si>
  <si>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</si>
  <si>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</si>
  <si>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</si>
  <si>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</si>
  <si>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</si>
  <si>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</si>
  <si>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</si>
  <si>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</si>
  <si>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</si>
  <si>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</si>
  <si>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</si>
  <si>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</si>
  <si>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</si>
  <si>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</si>
  <si>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</si>
  <si>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</si>
  <si>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</si>
  <si>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</si>
  <si>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</si>
  <si>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</si>
  <si>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</si>
  <si>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</si>
  <si>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</si>
  <si>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</si>
  <si>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</si>
  <si>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</si>
  <si>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</si>
  <si>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</si>
  <si>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</si>
  <si>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</si>
  <si>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</si>
  <si>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</si>
  <si>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</si>
  <si>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</si>
  <si>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</si>
  <si>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</si>
  <si>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</si>
  <si>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</si>
  <si>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</si>
  <si>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</si>
  <si>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</si>
  <si>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</si>
  <si>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</si>
  <si>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</si>
  <si>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</si>
  <si>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</si>
  <si>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</si>
  <si>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</si>
  <si>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</si>
  <si>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</si>
  <si>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</si>
  <si>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</si>
  <si>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</si>
  <si>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</si>
  <si>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</si>
  <si>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</si>
  <si>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</si>
  <si>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</si>
  <si>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</si>
  <si>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</si>
  <si>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</si>
  <si>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</si>
  <si>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</si>
  <si>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</si>
  <si>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</si>
  <si>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</si>
  <si>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</si>
  <si>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</si>
  <si>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</si>
  <si>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</si>
  <si>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</si>
  <si>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</si>
  <si>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</si>
  <si>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</si>
  <si>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</si>
  <si>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</si>
  <si>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</si>
  <si>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</si>
  <si>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</si>
  <si>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</si>
  <si>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</si>
  <si>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</si>
  <si>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</si>
  <si>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</si>
  <si>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</si>
  <si>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</si>
  <si>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</si>
  <si>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</si>
  <si>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</si>
  <si>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</si>
  <si>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</si>
  <si>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</si>
  <si>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</si>
  <si>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</si>
  <si>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</si>
  <si>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</si>
  <si>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</si>
  <si>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</si>
  <si>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</si>
  <si>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</si>
  <si>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</si>
  <si>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</si>
  <si>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</si>
  <si>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</si>
  <si>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</si>
  <si>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</si>
  <si>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</si>
  <si>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</si>
  <si>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</si>
  <si>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</si>
  <si>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</si>
  <si>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</si>
  <si>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</si>
  <si>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</si>
  <si>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</si>
  <si>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</si>
  <si>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</si>
  <si>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</si>
  <si>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</si>
  <si>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</si>
  <si>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</si>
  <si>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</si>
  <si>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</si>
  <si>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</si>
  <si>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</si>
  <si>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</si>
  <si>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</si>
  <si>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</si>
  <si>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</si>
  <si>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</si>
  <si>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</si>
  <si>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</si>
  <si>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</si>
  <si>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</si>
  <si>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</si>
  <si>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</si>
  <si>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</si>
  <si>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</si>
  <si>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</si>
  <si>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</si>
  <si>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</si>
  <si>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</si>
  <si>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</si>
  <si>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</si>
  <si>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</si>
  <si>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</si>
  <si>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</si>
  <si>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</si>
  <si>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</si>
  <si>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</si>
  <si>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</si>
  <si>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</si>
  <si>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</si>
  <si>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</si>
  <si>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</si>
  <si>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</si>
  <si>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</si>
  <si>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</si>
  <si>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</si>
  <si>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</si>
  <si>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</si>
  <si>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</si>
  <si>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</si>
  <si>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</si>
  <si>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</si>
  <si>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</si>
  <si>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</si>
  <si>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</si>
  <si>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</si>
  <si>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</si>
  <si>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</si>
  <si>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</si>
  <si>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</si>
  <si>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</si>
  <si>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</si>
  <si>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</si>
  <si>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</si>
  <si>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</si>
  <si>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</si>
  <si>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</si>
  <si>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</si>
  <si>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</si>
  <si>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</si>
  <si>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</si>
  <si>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</si>
  <si>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</si>
  <si>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</si>
  <si>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</si>
  <si>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</si>
  <si>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</si>
  <si>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</si>
  <si>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</si>
  <si>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</si>
  <si>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</si>
  <si>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</si>
  <si>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</si>
  <si>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</si>
  <si>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</si>
  <si>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</si>
  <si>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</si>
  <si>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</si>
  <si>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</si>
  <si>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</si>
  <si>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</si>
  <si>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</si>
  <si>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</si>
  <si>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</si>
  <si>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</si>
  <si>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</si>
  <si>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</si>
  <si>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</si>
  <si>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</si>
  <si>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</si>
  <si>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</si>
  <si>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</si>
  <si>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</si>
  <si>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</si>
  <si>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</si>
  <si>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</si>
  <si>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</si>
  <si>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</si>
  <si>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</si>
  <si>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</si>
  <si>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</si>
  <si>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</si>
  <si>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</si>
  <si>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</si>
  <si>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</si>
  <si>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</si>
  <si>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</si>
  <si>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</si>
  <si>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</si>
  <si>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</si>
  <si>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</si>
  <si>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</si>
  <si>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</si>
  <si>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</si>
  <si>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</si>
  <si>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</si>
  <si>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</si>
  <si>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</si>
  <si>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</si>
  <si>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</si>
  <si>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</si>
  <si>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</si>
  <si>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</si>
  <si>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</si>
  <si>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</si>
  <si>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</si>
  <si>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</si>
  <si>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</si>
  <si>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</si>
  <si>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</si>
  <si>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</si>
  <si>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</si>
  <si>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</si>
  <si>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</si>
  <si>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</si>
  <si>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</si>
  <si>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</si>
  <si>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</si>
  <si>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</si>
  <si>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</si>
  <si>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</si>
  <si>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</si>
  <si>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</si>
  <si>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</si>
  <si>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</si>
  <si>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</si>
  <si>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</si>
  <si>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</si>
  <si>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</si>
  <si>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</si>
  <si>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</si>
  <si>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</si>
  <si>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</si>
  <si>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</si>
  <si>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</si>
  <si>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</si>
  <si>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</si>
  <si>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</si>
  <si>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</si>
  <si>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</si>
  <si>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</si>
  <si>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</si>
  <si>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</si>
  <si>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</si>
  <si>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</si>
  <si>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</si>
  <si>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</si>
  <si>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</si>
  <si>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</si>
  <si>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</si>
  <si>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</si>
  <si>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</si>
  <si>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</si>
  <si>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</si>
  <si>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</si>
  <si>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</si>
  <si>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</si>
  <si>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</si>
  <si>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</si>
  <si>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</si>
  <si>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</si>
  <si>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</si>
  <si>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</si>
  <si>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</si>
  <si>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</si>
  <si>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</si>
  <si>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</si>
  <si>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</si>
  <si>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</si>
  <si>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</si>
  <si>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</si>
  <si>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</si>
  <si>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</si>
  <si>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</si>
  <si>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</si>
  <si>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</si>
  <si>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</si>
  <si>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</si>
  <si>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</si>
  <si>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</si>
  <si>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</si>
  <si>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</si>
  <si>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</si>
  <si>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</si>
  <si>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</si>
  <si>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</si>
  <si>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</si>
  <si>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</si>
  <si>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</si>
  <si>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</si>
  <si>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</si>
  <si>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</si>
  <si>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</si>
  <si>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</si>
  <si>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</si>
  <si>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</si>
  <si>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</si>
  <si>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</si>
  <si>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</si>
  <si>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</si>
  <si>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</si>
  <si>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</si>
  <si>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</si>
  <si>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</si>
  <si>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</si>
  <si>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</si>
  <si>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</si>
  <si>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</si>
  <si>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</si>
  <si>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</si>
  <si>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</si>
  <si>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</si>
  <si>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</si>
  <si>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</si>
  <si>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</si>
  <si>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</si>
  <si>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</si>
  <si>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</si>
  <si>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</si>
  <si>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</si>
  <si>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</si>
  <si>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</si>
  <si>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</si>
  <si>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</si>
  <si>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</si>
  <si>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</si>
  <si>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</si>
  <si>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</si>
  <si>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</si>
  <si>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</si>
  <si>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</si>
  <si>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</si>
  <si>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</si>
  <si>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</si>
  <si>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</si>
  <si>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</si>
  <si>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</si>
  <si>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</si>
  <si>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</si>
  <si>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</si>
  <si>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</si>
  <si>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</si>
  <si>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</si>
  <si>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</si>
  <si>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</si>
  <si>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</si>
  <si>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</si>
  <si>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</si>
  <si>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</si>
  <si>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</si>
  <si>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</si>
  <si>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</si>
  <si>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</si>
  <si>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</si>
  <si>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</si>
  <si>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</si>
  <si>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</si>
  <si>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</si>
  <si>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</si>
  <si>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</si>
  <si>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</si>
  <si>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</si>
  <si>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</si>
  <si>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</si>
  <si>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</si>
  <si>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</si>
  <si>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</si>
  <si>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</si>
  <si>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</si>
  <si>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</si>
  <si>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</si>
  <si>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</si>
  <si>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</si>
  <si>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</si>
  <si>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</si>
  <si>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</si>
  <si>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</si>
  <si>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</si>
  <si>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</si>
  <si>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</si>
  <si>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</si>
  <si>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</si>
  <si>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</si>
  <si>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</si>
  <si>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</si>
  <si>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</si>
  <si>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</si>
  <si>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</si>
  <si>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</si>
  <si>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</si>
  <si>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</si>
  <si>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</si>
  <si>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</si>
  <si>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</si>
  <si>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</si>
  <si>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</si>
  <si>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</si>
  <si>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</si>
  <si>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</si>
  <si>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</si>
  <si>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</si>
  <si>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</si>
  <si>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</si>
  <si>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</si>
  <si>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</si>
  <si>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</si>
  <si>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</si>
  <si>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</si>
  <si>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</si>
  <si>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</si>
  <si>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</si>
  <si>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</si>
  <si>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</si>
  <si>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</si>
  <si>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</si>
  <si>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</si>
  <si>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</si>
  <si>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</si>
  <si>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</si>
  <si>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</si>
  <si>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</si>
  <si>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</si>
  <si>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</si>
  <si>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</si>
  <si>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</si>
  <si>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</si>
  <si>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</si>
  <si>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</si>
  <si>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</si>
  <si>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</si>
  <si>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</si>
  <si>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</si>
  <si>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</si>
  <si>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</si>
  <si>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</si>
  <si>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</si>
  <si>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</si>
  <si>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</si>
  <si>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</si>
  <si>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</si>
  <si>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</si>
  <si>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</si>
  <si>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</si>
  <si>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</si>
  <si>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</si>
  <si>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</si>
  <si>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</si>
  <si>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</si>
  <si>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</si>
  <si>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</si>
  <si>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</si>
  <si>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</si>
  <si>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</si>
  <si>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</si>
  <si>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</si>
  <si>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</si>
  <si>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</si>
  <si>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</si>
  <si>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</si>
  <si>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</si>
  <si>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</si>
  <si>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</si>
  <si>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</si>
  <si>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</si>
  <si>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</si>
  <si>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</si>
  <si>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</si>
  <si>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</si>
  <si>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</si>
  <si>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</si>
  <si>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</si>
  <si>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</si>
  <si>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</si>
  <si>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</si>
  <si>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</si>
  <si>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</si>
  <si>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</si>
  <si>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</si>
  <si>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</si>
  <si>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</si>
  <si>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</si>
  <si>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</si>
  <si>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</si>
  <si>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</si>
  <si>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</si>
  <si>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</si>
  <si>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</si>
  <si>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</si>
  <si>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</si>
  <si>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</si>
  <si>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</si>
  <si>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</si>
  <si>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</si>
  <si>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</si>
  <si>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</si>
  <si>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</si>
  <si>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</si>
  <si>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</si>
  <si>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</si>
  <si>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</si>
  <si>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</si>
  <si>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</si>
  <si>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</si>
  <si>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</si>
  <si>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</si>
  <si>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</si>
  <si>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</si>
  <si>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</si>
  <si>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</si>
  <si>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</si>
  <si>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</si>
  <si>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</si>
  <si>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</si>
  <si>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</si>
  <si>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</si>
  <si>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</si>
  <si>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</si>
  <si>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</si>
  <si>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</si>
  <si>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</si>
  <si>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</si>
  <si>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</si>
  <si>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</si>
  <si>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</si>
  <si>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</si>
  <si>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</si>
  <si>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</si>
  <si>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</si>
  <si>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</si>
  <si>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</si>
  <si>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</si>
  <si>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</si>
  <si>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</si>
  <si>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</si>
  <si>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</si>
  <si>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</si>
  <si>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</si>
  <si>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</si>
  <si>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</si>
  <si>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</si>
  <si>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</si>
  <si>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</si>
  <si>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</si>
  <si>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</si>
  <si>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</si>
  <si>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</si>
  <si>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</si>
  <si>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</si>
  <si>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</si>
  <si>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</si>
  <si>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</si>
  <si>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</si>
  <si>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</si>
  <si>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</si>
  <si>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</si>
  <si>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</si>
  <si>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</si>
  <si>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</si>
  <si>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</si>
  <si>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</si>
  <si>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</si>
  <si>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</si>
  <si>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</si>
  <si>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</si>
  <si>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</si>
  <si>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</si>
  <si>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</si>
  <si>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</si>
  <si>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</si>
  <si>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</si>
  <si>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</si>
  <si>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</si>
  <si>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</si>
  <si>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</si>
  <si>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</si>
  <si>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</si>
  <si>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</si>
  <si>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</si>
  <si>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</si>
  <si>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</si>
  <si>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</si>
  <si>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</si>
  <si>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</si>
  <si>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</si>
  <si>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</si>
  <si>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</si>
  <si>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</si>
  <si>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</si>
  <si>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</si>
  <si>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</si>
  <si>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</si>
  <si>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</si>
  <si>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</si>
  <si>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</si>
  <si>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</si>
  <si>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</si>
  <si>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</si>
  <si>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</si>
  <si>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</si>
  <si>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</si>
  <si>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</si>
  <si>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</si>
  <si>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</si>
  <si>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</si>
  <si>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</si>
  <si>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</si>
  <si>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</si>
  <si>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</si>
  <si>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</si>
  <si>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</si>
  <si>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</si>
  <si>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</si>
  <si>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</si>
  <si>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</si>
  <si>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</si>
  <si>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</si>
  <si>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</si>
  <si>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</si>
  <si>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</si>
  <si>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</si>
  <si>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</si>
  <si>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</si>
  <si>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</si>
  <si>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</si>
  <si>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</si>
  <si>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</si>
  <si>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</si>
  <si>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</si>
  <si>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</si>
  <si>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</si>
  <si>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</si>
  <si>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</si>
  <si>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</si>
  <si>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</si>
  <si>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</si>
  <si>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</si>
  <si>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</si>
  <si>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</si>
  <si>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</si>
  <si>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</si>
  <si>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</si>
  <si>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</si>
  <si>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</si>
  <si>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</si>
  <si>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</si>
  <si>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</si>
  <si>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</si>
  <si>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</si>
  <si>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</si>
  <si>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</si>
  <si>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</si>
  <si>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</si>
  <si>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</si>
  <si>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</si>
  <si>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</si>
  <si>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</si>
  <si>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</si>
  <si>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</si>
  <si>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</si>
  <si>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</si>
  <si>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</si>
  <si>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</si>
  <si>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</si>
  <si>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</si>
  <si>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</si>
  <si>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</si>
  <si>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</si>
  <si>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</si>
  <si>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</si>
  <si>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</si>
  <si>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</si>
  <si>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</si>
  <si>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</si>
  <si>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</si>
  <si>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</si>
  <si>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</si>
  <si>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</si>
  <si>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</si>
  <si>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</si>
  <si>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</si>
  <si>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</si>
  <si>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</si>
  <si>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</si>
  <si>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</si>
  <si>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</si>
  <si>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</si>
  <si>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</si>
  <si>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</si>
  <si>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</si>
  <si>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</si>
  <si>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</si>
  <si>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</si>
  <si>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</si>
  <si>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</si>
  <si>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</si>
  <si>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</si>
  <si>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</si>
  <si>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</si>
  <si>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</si>
  <si>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</si>
  <si>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</si>
  <si>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</si>
  <si>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</si>
  <si>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</si>
  <si>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</si>
  <si>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</si>
  <si>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</si>
  <si>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</si>
  <si>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</si>
  <si>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</si>
  <si>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</si>
  <si>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</si>
  <si>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</si>
  <si>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</si>
  <si>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</si>
  <si>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</si>
  <si>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</si>
  <si>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</si>
  <si>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</si>
  <si>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</si>
  <si>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</si>
  <si>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</si>
  <si>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</si>
  <si>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</si>
  <si>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</si>
  <si>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</si>
  <si>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</si>
  <si>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</si>
  <si>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</si>
  <si>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</si>
  <si>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</si>
  <si>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</si>
  <si>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</si>
  <si>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</si>
  <si>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</si>
  <si>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</si>
  <si>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</si>
  <si>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</si>
  <si>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</si>
  <si>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</si>
  <si>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</si>
  <si>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</si>
  <si>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</si>
  <si>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</si>
  <si>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</si>
  <si>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</si>
  <si>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</si>
  <si>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</si>
  <si>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</si>
  <si>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</si>
  <si>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</si>
  <si>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</si>
  <si>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</si>
  <si>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</si>
  <si>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</si>
  <si>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</si>
  <si>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</si>
  <si>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</si>
  <si>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</si>
  <si>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</si>
  <si>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</si>
  <si>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</si>
  <si>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</si>
  <si>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</si>
  <si>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</si>
  <si>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</si>
  <si>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</si>
  <si>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</si>
  <si>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</si>
  <si>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</si>
  <si>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</si>
  <si>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</si>
  <si>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</si>
  <si>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</si>
  <si>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</si>
  <si>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</si>
  <si>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</si>
  <si>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</si>
  <si>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</si>
  <si>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</si>
  <si>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</si>
  <si>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</si>
  <si>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</si>
  <si>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</si>
  <si>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</si>
  <si>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</si>
  <si>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</si>
  <si>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</si>
  <si>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</si>
  <si>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</si>
  <si>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</si>
  <si>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</si>
  <si>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</si>
  <si>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</si>
  <si>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</si>
  <si>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</si>
  <si>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</si>
  <si>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</si>
  <si>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</si>
  <si>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</si>
  <si>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</si>
  <si>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</si>
  <si>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</si>
  <si>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</si>
  <si>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</si>
  <si>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</si>
  <si>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</si>
  <si>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</si>
  <si>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</si>
  <si>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</si>
  <si>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</si>
  <si>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</si>
  <si>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</si>
  <si>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</si>
  <si>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</si>
  <si>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</si>
  <si>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</si>
  <si>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</si>
  <si>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</si>
  <si>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</si>
  <si>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</si>
  <si>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</si>
  <si>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</si>
  <si>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</si>
  <si>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</si>
  <si>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</si>
  <si>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</si>
  <si>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</si>
  <si>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</si>
  <si>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</si>
  <si>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</si>
  <si>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</si>
  <si>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</si>
  <si>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</si>
  <si>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</si>
  <si>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</si>
  <si>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</si>
  <si>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</si>
  <si>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</si>
  <si>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</si>
  <si>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</si>
  <si>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</si>
  <si>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</si>
  <si>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</si>
  <si>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</si>
  <si>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</si>
  <si>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</si>
  <si>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</si>
  <si>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</si>
  <si>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</si>
  <si>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</si>
  <si>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</si>
  <si>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</si>
  <si>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</si>
  <si>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</si>
  <si>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</si>
  <si>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</si>
  <si>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</si>
  <si>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</si>
  <si>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</si>
  <si>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</si>
  <si>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</si>
  <si>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</si>
  <si>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</si>
  <si>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</si>
  <si>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</si>
  <si>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</si>
  <si>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</si>
  <si>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</si>
  <si>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</si>
  <si>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</si>
  <si>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</si>
  <si>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</si>
  <si>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</si>
  <si>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</si>
  <si>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</si>
  <si>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</si>
  <si>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</si>
  <si>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</si>
  <si>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</si>
  <si>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</si>
  <si>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</si>
  <si>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</si>
  <si>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</si>
  <si>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</si>
  <si>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</si>
  <si>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</si>
  <si>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</si>
  <si>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</si>
  <si>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</si>
  <si>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</si>
  <si>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</si>
  <si>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</si>
  <si>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</si>
  <si>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</si>
  <si>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</si>
  <si>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</si>
  <si>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</si>
  <si>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</si>
  <si>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</si>
  <si>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</si>
  <si>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</si>
  <si>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</si>
  <si>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</si>
  <si>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</si>
  <si>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</si>
  <si>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</si>
  <si>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</si>
  <si>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</si>
  <si>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</si>
  <si>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</si>
  <si>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</si>
  <si>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</si>
  <si>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</si>
  <si>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</si>
  <si>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</si>
  <si>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</si>
  <si>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</si>
  <si>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</si>
  <si>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</si>
  <si>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</si>
  <si>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</si>
  <si>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</si>
  <si>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</si>
  <si>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</si>
  <si>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</si>
  <si>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</si>
  <si>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</si>
  <si>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</si>
  <si>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</si>
  <si>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</si>
  <si>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</si>
  <si>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</si>
  <si>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</si>
  <si>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</si>
  <si>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</si>
  <si>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</si>
  <si>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</si>
  <si>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</si>
  <si>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</si>
  <si>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</si>
  <si>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</si>
  <si>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</si>
  <si>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</si>
  <si>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</si>
  <si>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</si>
  <si>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</si>
  <si>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</si>
  <si>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</si>
  <si>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</si>
  <si>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</si>
  <si>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</si>
  <si>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</si>
  <si>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</si>
  <si>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</si>
  <si>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</si>
  <si>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</si>
  <si>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</si>
  <si>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</si>
  <si>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</si>
  <si>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</si>
  <si>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</si>
  <si>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</si>
  <si>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</si>
  <si>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</si>
  <si>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</si>
  <si>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</si>
  <si>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</si>
  <si>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</si>
  <si>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</si>
  <si>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</si>
  <si>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</si>
  <si>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</si>
  <si>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</si>
  <si>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</si>
  <si>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</si>
  <si>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</si>
  <si>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</si>
  <si>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</si>
  <si>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</si>
  <si>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</si>
  <si>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</si>
  <si>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</si>
  <si>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</si>
  <si>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</si>
  <si>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</si>
  <si>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</si>
  <si>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</si>
  <si>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</si>
  <si>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</si>
  <si>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</si>
  <si>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</si>
  <si>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</si>
  <si>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</si>
  <si>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</si>
  <si>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</si>
  <si>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</si>
  <si>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</si>
  <si>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</si>
  <si>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</si>
  <si>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</si>
  <si>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</si>
  <si>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</si>
  <si>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</si>
  <si>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</si>
  <si>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</si>
  <si>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</si>
  <si>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</si>
  <si>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</si>
  <si>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</si>
  <si>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</si>
  <si>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</si>
  <si>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</si>
  <si>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</si>
  <si>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</si>
  <si>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</si>
  <si>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</si>
  <si>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</si>
  <si>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</si>
  <si>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</si>
  <si>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</si>
  <si>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</si>
  <si>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</si>
  <si>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</si>
  <si>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</si>
  <si>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</si>
  <si>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</si>
  <si>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</si>
  <si>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</si>
  <si>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</si>
  <si>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</si>
  <si>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</si>
  <si>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</si>
  <si>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</si>
  <si>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</si>
  <si>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</si>
  <si>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</si>
  <si>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</si>
  <si>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</si>
  <si>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</si>
  <si>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</si>
  <si>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</si>
  <si>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</si>
  <si>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</si>
  <si>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</si>
  <si>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</si>
  <si>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</si>
  <si>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</si>
  <si>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</si>
  <si>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</si>
  <si>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</si>
  <si>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</si>
  <si>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</si>
  <si>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</si>
  <si>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</si>
  <si>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</si>
  <si>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</si>
  <si>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</si>
  <si>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</si>
  <si>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</si>
  <si>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</si>
  <si>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</si>
  <si>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</si>
  <si>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</si>
  <si>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</si>
  <si>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</si>
  <si>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</si>
  <si>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</si>
  <si>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</si>
  <si>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</si>
  <si>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</si>
  <si>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</si>
  <si>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</si>
  <si>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</si>
  <si>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</si>
  <si>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</si>
  <si>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</si>
  <si>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</si>
  <si>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</si>
  <si>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</si>
  <si>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</si>
  <si>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</si>
  <si>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</si>
  <si>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</si>
  <si>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</si>
  <si>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</si>
  <si>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</si>
  <si>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</si>
  <si>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</si>
  <si>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</si>
  <si>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</si>
  <si>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</si>
  <si>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</si>
  <si>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</si>
  <si>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</si>
  <si>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</si>
  <si>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</si>
  <si>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</si>
  <si>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</si>
  <si>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</si>
  <si>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</si>
  <si>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</si>
  <si>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</si>
  <si>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</si>
  <si>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</si>
  <si>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</si>
  <si>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</si>
  <si>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</si>
  <si>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</si>
  <si>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</si>
  <si>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</si>
  <si>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</si>
  <si>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</si>
  <si>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</si>
  <si>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</si>
  <si>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</si>
  <si>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</si>
  <si>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</si>
  <si>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</si>
  <si>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</si>
  <si>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</si>
  <si>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</si>
  <si>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</si>
  <si>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</si>
  <si>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</si>
  <si>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</si>
  <si>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</si>
  <si>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</si>
  <si>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</si>
  <si>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</si>
  <si>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</si>
  <si>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</si>
  <si>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</si>
  <si>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</si>
  <si>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</si>
  <si>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</si>
  <si>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</si>
  <si>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</si>
  <si>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</si>
  <si>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</si>
  <si>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</si>
  <si>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</si>
  <si>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</si>
  <si>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</si>
  <si>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</si>
  <si>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</si>
  <si>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</si>
  <si>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</si>
  <si>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</si>
  <si>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</si>
  <si>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</si>
  <si>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</si>
  <si>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</si>
  <si>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</si>
  <si>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</si>
  <si>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</si>
  <si>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</si>
  <si>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</si>
  <si>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</si>
  <si>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</si>
  <si>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</si>
  <si>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</si>
  <si>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</si>
  <si>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</si>
  <si>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</si>
  <si>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</si>
  <si>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</si>
  <si>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</si>
  <si>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</si>
  <si>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</si>
  <si>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</si>
  <si>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</si>
  <si>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</si>
  <si>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</si>
  <si>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</si>
  <si>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</si>
  <si>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</si>
  <si>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</si>
  <si>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</si>
  <si>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</si>
  <si>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</si>
  <si>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</si>
  <si>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</si>
  <si>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</si>
  <si>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</si>
  <si>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</si>
  <si>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</si>
  <si>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</si>
  <si>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</si>
  <si>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</si>
  <si>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</si>
  <si>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</si>
  <si>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</si>
  <si>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</si>
  <si>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</si>
  <si>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</si>
  <si>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</si>
  <si>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</si>
  <si>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</si>
  <si>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</si>
  <si>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</si>
  <si>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</si>
  <si>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</si>
  <si>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</si>
  <si>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</si>
  <si>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</si>
  <si>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</si>
  <si>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</si>
  <si>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</si>
  <si>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</si>
  <si>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</si>
  <si>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</si>
  <si>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</si>
  <si>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</si>
  <si>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</si>
  <si>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</si>
  <si>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</si>
  <si>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</si>
  <si>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</si>
  <si>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</si>
  <si>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</si>
  <si>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</si>
  <si>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</si>
  <si>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</si>
  <si>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</si>
  <si>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</si>
  <si>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</si>
  <si>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</si>
  <si>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</si>
  <si>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</si>
  <si>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</si>
  <si>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</si>
  <si>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</si>
  <si>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</si>
  <si>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</si>
  <si>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</si>
  <si>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</si>
  <si>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</si>
  <si>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</si>
  <si>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</si>
  <si>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</si>
  <si>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</si>
  <si>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</si>
  <si>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</si>
  <si>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</si>
  <si>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</si>
  <si>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</si>
  <si>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</si>
  <si>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</si>
  <si>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</si>
  <si>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</si>
  <si>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</si>
  <si>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</si>
  <si>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</si>
  <si>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</si>
  <si>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</si>
  <si>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</si>
  <si>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</si>
  <si>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</si>
  <si>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</si>
  <si>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</si>
  <si>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</si>
  <si>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</si>
  <si>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</si>
  <si>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</si>
  <si>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</si>
  <si>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</si>
  <si>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</si>
  <si>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</si>
  <si>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</si>
  <si>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</si>
  <si>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</si>
  <si>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</si>
  <si>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</si>
  <si>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</si>
  <si>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</si>
  <si>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</si>
  <si>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</si>
  <si>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</si>
  <si>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</si>
  <si>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</si>
  <si>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</si>
  <si>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</si>
  <si>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</si>
  <si>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</si>
  <si>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</si>
  <si>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</si>
  <si>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</si>
  <si>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</si>
  <si>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</si>
  <si>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</si>
  <si>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</si>
  <si>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</si>
  <si>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</si>
  <si>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</si>
  <si>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</si>
  <si>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</si>
  <si>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</si>
  <si>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</si>
  <si>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</si>
  <si>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</si>
  <si>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</si>
  <si>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</si>
  <si>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</si>
  <si>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</si>
  <si>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</si>
  <si>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</si>
  <si>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</si>
  <si>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</si>
  <si>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</si>
  <si>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</si>
  <si>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</si>
  <si>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</si>
  <si>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</si>
  <si>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</si>
  <si>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</si>
  <si>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</si>
  <si>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</si>
  <si>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</si>
  <si>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</si>
  <si>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</si>
  <si>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</si>
  <si>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</si>
  <si>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</si>
  <si>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</si>
  <si>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</si>
  <si>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</si>
  <si>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</si>
  <si>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</si>
  <si>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</si>
  <si>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</si>
  <si>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</si>
  <si>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</si>
  <si>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</si>
  <si>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</si>
  <si>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</si>
  <si>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</si>
  <si>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</si>
  <si>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</si>
  <si>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</si>
  <si>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</si>
  <si>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</si>
  <si>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</si>
  <si>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</si>
  <si>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</si>
  <si>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</si>
  <si>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</si>
  <si>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</si>
  <si>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</si>
  <si>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</si>
  <si>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</si>
  <si>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</si>
  <si>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</si>
  <si>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</si>
  <si>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</si>
  <si>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</si>
  <si>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</si>
  <si>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</si>
  <si>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</si>
  <si>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</si>
  <si>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</si>
  <si>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</si>
  <si>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</si>
  <si>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</si>
  <si>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</si>
  <si>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</si>
  <si>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</si>
  <si>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</si>
  <si>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</si>
  <si>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</si>
  <si>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</si>
  <si>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</si>
  <si>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</si>
  <si>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</si>
  <si>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</si>
  <si>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</si>
  <si>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</si>
  <si>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</si>
  <si>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</si>
  <si>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</si>
  <si>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</si>
  <si>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</si>
  <si>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</si>
  <si>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</si>
  <si>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</si>
  <si>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</si>
  <si>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</si>
  <si>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</si>
  <si>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</si>
  <si>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</si>
  <si>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</si>
  <si>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</si>
  <si>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</si>
  <si>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</si>
  <si>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</si>
  <si>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</si>
  <si>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</si>
  <si>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</si>
  <si>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</si>
  <si>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</si>
  <si>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</si>
  <si>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</si>
  <si>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</si>
  <si>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</si>
  <si>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</si>
  <si>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</si>
  <si>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</si>
  <si>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</si>
  <si>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</si>
  <si>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</si>
  <si>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</si>
  <si>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</si>
  <si>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</si>
  <si>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</si>
  <si>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</si>
  <si>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</si>
  <si>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</si>
  <si>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</si>
  <si>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</si>
  <si>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</si>
  <si>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</si>
  <si>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</si>
  <si>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</si>
  <si>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</si>
  <si>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</si>
  <si>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</si>
  <si>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</si>
  <si>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</si>
  <si>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</si>
  <si>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</si>
  <si>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</si>
  <si>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</si>
  <si>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</si>
  <si>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</si>
  <si>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</si>
  <si>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</si>
  <si>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</si>
  <si>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</si>
  <si>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</si>
  <si>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</si>
  <si>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</si>
  <si>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</si>
  <si>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</si>
  <si>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</si>
  <si>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</si>
  <si>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</si>
  <si>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</si>
  <si>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</si>
  <si>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</si>
  <si>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</si>
  <si>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</si>
  <si>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</si>
  <si>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</si>
  <si>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</si>
  <si>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</si>
  <si>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</si>
  <si>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</si>
  <si>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</si>
  <si>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</si>
  <si>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</si>
  <si>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</si>
  <si>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</si>
  <si>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</si>
  <si>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</si>
  <si>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</si>
  <si>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</si>
  <si>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</si>
  <si>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</si>
  <si>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</si>
  <si>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</si>
  <si>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</si>
  <si>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</si>
  <si>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</si>
  <si>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</si>
  <si>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</si>
  <si>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</si>
  <si>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</si>
  <si>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</si>
  <si>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</si>
  <si>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</si>
  <si>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</si>
  <si>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</si>
  <si>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</si>
  <si>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</si>
  <si>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</si>
  <si>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</si>
  <si>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</si>
  <si>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</si>
  <si>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</si>
  <si>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</si>
  <si>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</si>
  <si>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</si>
  <si>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</si>
  <si>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</si>
  <si>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</si>
  <si>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</si>
  <si>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</si>
  <si>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</si>
  <si>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</si>
  <si>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</si>
  <si>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</si>
  <si>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</si>
  <si>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</si>
  <si>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</si>
  <si>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</si>
  <si>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</si>
  <si>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</si>
  <si>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</si>
  <si>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</si>
  <si>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</si>
  <si>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</si>
  <si>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</si>
  <si>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</si>
  <si>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</si>
  <si>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</si>
  <si>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</si>
  <si>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</si>
  <si>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</si>
  <si>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</si>
  <si>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</si>
  <si>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</si>
  <si>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</si>
  <si>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</si>
  <si>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</si>
  <si>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</si>
  <si>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</si>
  <si>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</si>
  <si>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</si>
  <si>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</si>
  <si>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</si>
  <si>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</si>
  <si>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</si>
  <si>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</si>
  <si>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</si>
  <si>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</si>
  <si>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</si>
  <si>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</si>
  <si>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</si>
  <si>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</si>
  <si>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</si>
  <si>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</si>
  <si>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</si>
  <si>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</si>
  <si>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</si>
  <si>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</si>
  <si>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</si>
  <si>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</si>
  <si>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</si>
  <si>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</si>
  <si>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</si>
  <si>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</si>
  <si>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</si>
  <si>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</si>
  <si>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</si>
  <si>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</si>
  <si>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</si>
  <si>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</si>
  <si>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</si>
  <si>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</si>
  <si>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</si>
  <si>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</si>
  <si>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</si>
  <si>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</si>
  <si>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</si>
  <si>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</si>
  <si>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</si>
  <si>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</si>
  <si>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</si>
  <si>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</si>
  <si>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</si>
  <si>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</si>
  <si>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</si>
  <si>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</si>
  <si>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</si>
  <si>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</si>
  <si>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</si>
  <si>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</si>
  <si>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</si>
  <si>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</si>
  <si>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</si>
  <si>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</si>
  <si>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</si>
  <si>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</si>
  <si>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</si>
  <si>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</si>
  <si>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</si>
  <si>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</si>
  <si>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</si>
  <si>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</si>
  <si>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</si>
  <si>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</si>
  <si>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</si>
  <si>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</si>
  <si>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</si>
  <si>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</si>
  <si>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</si>
  <si>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</si>
  <si>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</si>
  <si>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</si>
  <si>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</si>
  <si>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</si>
  <si>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</si>
  <si>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</si>
  <si>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</si>
  <si>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</si>
  <si>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</si>
  <si>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</si>
  <si>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</si>
  <si>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</si>
  <si>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</si>
  <si>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</si>
  <si>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</si>
  <si>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</si>
  <si>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</si>
  <si>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</si>
  <si>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</si>
  <si>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</si>
  <si>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</si>
  <si>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</si>
  <si>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</si>
  <si>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</si>
  <si>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</si>
  <si>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</si>
  <si>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</si>
  <si>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</si>
  <si>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</si>
  <si>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</si>
  <si>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</si>
  <si>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</si>
  <si>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</si>
  <si>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</si>
  <si>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</si>
  <si>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</si>
  <si>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</si>
  <si>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</si>
  <si>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</si>
  <si>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</si>
  <si>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</si>
  <si>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</si>
  <si>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</si>
  <si>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</si>
  <si>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</si>
  <si>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</si>
  <si>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</si>
  <si>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</si>
  <si>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</si>
  <si>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</si>
  <si>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</si>
  <si>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</si>
  <si>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</si>
  <si>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</si>
  <si>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</si>
  <si>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</si>
  <si>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</si>
  <si>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</si>
  <si>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</si>
  <si>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</si>
  <si>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</si>
  <si>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</si>
  <si>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</si>
  <si>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</si>
  <si>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</si>
  <si>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</si>
  <si>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</si>
  <si>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</si>
  <si>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</si>
  <si>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</si>
  <si>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</si>
  <si>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</si>
  <si>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</si>
  <si>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</si>
  <si>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</si>
  <si>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</si>
  <si>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</si>
  <si>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</si>
  <si>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</si>
  <si>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</si>
  <si>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</si>
  <si>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</si>
  <si>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</si>
  <si>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</si>
  <si>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</si>
  <si>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</si>
  <si>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</si>
  <si>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</si>
  <si>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</si>
  <si>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</si>
  <si>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</si>
  <si>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</si>
  <si>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</si>
  <si>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</si>
  <si>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</si>
  <si>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</si>
  <si>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</si>
  <si>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</si>
  <si>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</si>
  <si>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</si>
  <si>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</si>
  <si>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</si>
  <si>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</si>
  <si>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</si>
  <si>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</si>
  <si>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</si>
  <si>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</si>
  <si>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</si>
  <si>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</si>
  <si>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</si>
  <si>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</si>
  <si>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</si>
  <si>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</si>
  <si>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</si>
  <si>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</si>
  <si>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</si>
  <si>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</si>
  <si>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</si>
  <si>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</si>
  <si>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</si>
  <si>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</si>
  <si>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</si>
  <si>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</si>
  <si>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</si>
  <si>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</si>
  <si>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</si>
  <si>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</si>
  <si>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</si>
  <si>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</si>
  <si>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</si>
  <si>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</si>
  <si>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</si>
  <si>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</si>
  <si>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</si>
  <si>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</si>
  <si>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</si>
  <si>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</si>
  <si>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</si>
  <si>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</si>
  <si>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</si>
  <si>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</si>
  <si>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</si>
  <si>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</si>
  <si>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</si>
  <si>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</si>
  <si>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</si>
  <si>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</si>
  <si>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</si>
  <si>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</si>
  <si>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</si>
  <si>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</si>
  <si>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</si>
  <si>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</si>
  <si>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</si>
  <si>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</si>
  <si>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</si>
  <si>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</si>
  <si>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</si>
  <si>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</si>
  <si>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</si>
  <si>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</si>
  <si>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</si>
  <si>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</si>
  <si>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</si>
  <si>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</si>
  <si>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</si>
  <si>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</si>
  <si>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</si>
  <si>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</si>
  <si>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</si>
  <si>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</si>
  <si>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</si>
  <si>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</si>
  <si>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</si>
  <si>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</si>
  <si>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</si>
  <si>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</si>
  <si>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</si>
  <si>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</si>
  <si>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</si>
  <si>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</si>
  <si>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</si>
  <si>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</si>
  <si>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</si>
  <si>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</si>
  <si>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</si>
  <si>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</si>
  <si>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</si>
  <si>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</si>
  <si>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</si>
  <si>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</si>
  <si>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</si>
  <si>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</si>
  <si>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</si>
  <si>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</si>
  <si>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</si>
  <si>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</si>
  <si>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</si>
  <si>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</si>
  <si>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</si>
  <si>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</si>
  <si>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</si>
  <si>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</si>
  <si>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</si>
  <si>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</si>
  <si>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</si>
  <si>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</si>
  <si>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</si>
  <si>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</si>
  <si>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</si>
  <si>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</si>
  <si>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</si>
  <si>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</si>
  <si>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</si>
  <si>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</si>
  <si>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</si>
  <si>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</si>
  <si>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</si>
  <si>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</si>
  <si>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</si>
  <si>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</si>
  <si>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</si>
  <si>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</si>
  <si>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</si>
  <si>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</si>
  <si>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</si>
  <si>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</si>
  <si>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</si>
  <si>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</si>
  <si>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</si>
  <si>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</si>
  <si>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</si>
  <si>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</si>
  <si>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</si>
  <si>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</si>
  <si>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</si>
  <si>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</si>
  <si>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</si>
  <si>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</si>
  <si>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</si>
  <si>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</si>
  <si>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</si>
  <si>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</si>
  <si>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</si>
  <si>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</si>
  <si>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</si>
  <si>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</si>
  <si>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</si>
  <si>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</si>
  <si>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</si>
  <si>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</si>
  <si>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</si>
  <si>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</si>
  <si>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</si>
  <si>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</si>
  <si>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</si>
  <si>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</si>
  <si>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</si>
  <si>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</si>
  <si>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</si>
  <si>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</si>
  <si>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</si>
  <si>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</si>
  <si>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</si>
  <si>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</si>
  <si>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</si>
  <si>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</si>
  <si>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</si>
  <si>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</si>
  <si>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</si>
  <si>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</si>
  <si>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</si>
  <si>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</si>
  <si>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</si>
  <si>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</si>
  <si>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</si>
  <si>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</si>
  <si>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</si>
  <si>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</si>
  <si>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</si>
  <si>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</si>
  <si>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</si>
  <si>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</si>
  <si>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</si>
  <si>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</si>
  <si>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</si>
  <si>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</si>
  <si>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</si>
  <si>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</si>
  <si>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</si>
  <si>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</si>
  <si>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</si>
  <si>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</si>
  <si>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</si>
  <si>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</si>
  <si>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</si>
  <si>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</si>
  <si>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</si>
  <si>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</si>
  <si>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</si>
  <si>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</si>
  <si>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</si>
  <si>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</si>
  <si>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</si>
  <si>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</si>
  <si>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</si>
  <si>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</si>
  <si>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</si>
  <si>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</si>
  <si>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</si>
  <si>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</si>
  <si>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</si>
  <si>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</si>
  <si>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</si>
  <si>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</si>
  <si>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</si>
  <si>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</si>
  <si>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</si>
  <si>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</si>
  <si>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</si>
  <si>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</si>
  <si>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</si>
  <si>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</si>
  <si>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</si>
  <si>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</si>
  <si>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</si>
  <si>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</si>
  <si>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</si>
  <si>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</si>
  <si>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</si>
  <si>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</si>
  <si>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</si>
  <si>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</si>
  <si>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</si>
  <si>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</si>
  <si>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</si>
  <si>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</si>
  <si>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</si>
  <si>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</si>
  <si>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</si>
  <si>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</si>
  <si>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</si>
  <si>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</si>
  <si>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</si>
  <si>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</si>
  <si>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</si>
  <si>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</si>
  <si>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</si>
  <si>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</si>
  <si>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</si>
  <si>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</si>
  <si>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</si>
  <si>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</si>
  <si>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</si>
  <si>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</si>
  <si>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</si>
  <si>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</si>
  <si>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</si>
  <si>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</si>
  <si>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</si>
  <si>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</si>
  <si>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</si>
  <si>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</si>
  <si>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</si>
  <si>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</si>
  <si>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</si>
  <si>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</si>
  <si>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</si>
  <si>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</si>
  <si>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</si>
  <si>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</si>
  <si>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</si>
  <si>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</si>
  <si>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</si>
  <si>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</si>
  <si>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</si>
  <si>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</si>
  <si>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</si>
  <si>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</si>
  <si>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</si>
  <si>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</si>
  <si>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</si>
  <si>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</si>
  <si>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</si>
  <si>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</si>
  <si>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</si>
  <si>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</si>
  <si>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</si>
  <si>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</si>
  <si>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</si>
  <si>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</si>
  <si>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</si>
  <si>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</si>
  <si>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</si>
  <si>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</si>
  <si>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</si>
  <si>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</si>
  <si>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</si>
  <si>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</si>
  <si>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</si>
  <si>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</si>
  <si>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</si>
  <si>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</si>
  <si>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</si>
  <si>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</si>
  <si>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</si>
  <si>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</si>
  <si>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</si>
  <si>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</si>
  <si>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</si>
  <si>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</si>
  <si>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</si>
  <si>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</si>
  <si>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</si>
  <si>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</si>
  <si>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</si>
  <si>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</si>
  <si>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</si>
  <si>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</si>
  <si>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</si>
  <si>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</si>
  <si>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</si>
  <si>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</si>
  <si>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</si>
  <si>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</si>
  <si>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</si>
  <si>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</si>
  <si>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</si>
  <si>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</si>
  <si>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</si>
  <si>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</si>
  <si>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</si>
  <si>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</si>
  <si>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</si>
  <si>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</si>
  <si>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</si>
  <si>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</si>
  <si>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</si>
  <si>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</si>
  <si>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</si>
  <si>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</si>
  <si>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</si>
  <si>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</si>
  <si>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</si>
  <si>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</si>
  <si>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</si>
  <si>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</si>
  <si>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</si>
  <si>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</si>
  <si>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</si>
  <si>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</si>
  <si>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</si>
  <si>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</si>
  <si>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</si>
  <si>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</si>
  <si>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</si>
  <si>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</si>
  <si>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</si>
  <si>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</si>
  <si>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</si>
  <si>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</si>
  <si>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</si>
  <si>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</si>
  <si>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</si>
  <si>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</si>
  <si>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</si>
  <si>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</si>
  <si>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</si>
  <si>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</si>
  <si>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</si>
  <si>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</si>
  <si>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</si>
  <si>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</si>
  <si>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</si>
  <si>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</si>
  <si>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</si>
  <si>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</si>
  <si>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</si>
  <si>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</si>
  <si>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</si>
  <si>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</si>
  <si>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</si>
  <si>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</si>
  <si>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</si>
  <si>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</si>
  <si>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</si>
  <si>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</si>
  <si>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</si>
  <si>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</si>
  <si>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</si>
  <si>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</si>
  <si>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</si>
  <si>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</si>
  <si>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</si>
  <si>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</si>
  <si>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</si>
  <si>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</si>
  <si>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</si>
  <si>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</si>
  <si>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</si>
  <si>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</si>
  <si>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</si>
  <si>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</si>
  <si>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</si>
  <si>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</si>
  <si>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</si>
  <si>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</si>
  <si>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</si>
  <si>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</si>
  <si>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</si>
  <si>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</si>
  <si>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</si>
  <si>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</si>
  <si>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</si>
  <si>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</si>
  <si>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</si>
  <si>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</si>
  <si>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</si>
  <si>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</si>
  <si>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</si>
  <si>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</si>
  <si>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</si>
  <si>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</si>
  <si>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</si>
  <si>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</si>
  <si>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</si>
  <si>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</si>
  <si>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</si>
  <si>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</si>
  <si>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</si>
  <si>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</si>
  <si>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</si>
  <si>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</si>
  <si>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</si>
  <si>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</si>
  <si>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</si>
  <si>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</si>
  <si>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</si>
  <si>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</si>
  <si>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</si>
  <si>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</si>
  <si>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</si>
  <si>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</si>
  <si>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</si>
  <si>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</si>
  <si>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</si>
  <si>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</si>
  <si>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</si>
  <si>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</si>
  <si>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</si>
  <si>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</si>
  <si>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</si>
  <si>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</si>
  <si>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</si>
  <si>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</si>
  <si>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</si>
  <si>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</si>
  <si>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</si>
  <si>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</si>
  <si>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</si>
  <si>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</si>
  <si>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</si>
  <si>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</si>
  <si>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</si>
  <si>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</si>
  <si>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</si>
  <si>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</si>
  <si>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</si>
  <si>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</si>
  <si>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</si>
  <si>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</si>
  <si>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</si>
  <si>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</si>
  <si>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</si>
  <si>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</si>
  <si>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</si>
  <si>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</si>
  <si>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</si>
  <si>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</si>
  <si>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</si>
  <si>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</si>
  <si>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</si>
  <si>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</si>
  <si>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</si>
  <si>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</si>
  <si>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</si>
  <si>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</si>
  <si>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</si>
  <si>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</si>
  <si>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</si>
  <si>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</si>
  <si>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</si>
  <si>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</si>
  <si>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</si>
  <si>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</si>
  <si>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</si>
  <si>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</si>
  <si>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</si>
  <si>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</si>
  <si>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</si>
  <si>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</si>
  <si>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</si>
  <si>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</si>
  <si>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</si>
  <si>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</si>
  <si>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</si>
  <si>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</si>
  <si>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</si>
  <si>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</si>
  <si>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</si>
  <si>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</si>
  <si>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</si>
  <si>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</si>
  <si>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</si>
  <si>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</si>
  <si>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</si>
  <si>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</si>
  <si>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</si>
  <si>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</si>
  <si>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</si>
  <si>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</si>
  <si>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</si>
  <si>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</si>
  <si>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</si>
  <si>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</si>
  <si>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</si>
  <si>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</si>
  <si>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</si>
  <si>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</si>
  <si>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</si>
  <si>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</si>
  <si>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</si>
  <si>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</si>
  <si>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</si>
  <si>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</si>
  <si>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</si>
  <si>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</si>
  <si>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</si>
  <si>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</si>
  <si>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</si>
  <si>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</si>
  <si>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</si>
  <si>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</si>
  <si>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</si>
  <si>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</si>
  <si>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</si>
  <si>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</si>
  <si>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</si>
  <si>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</si>
  <si>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</si>
  <si>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</si>
  <si>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</si>
  <si>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</si>
  <si>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</si>
  <si>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</si>
  <si>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</si>
  <si>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</si>
  <si>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</si>
  <si>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</si>
  <si>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</si>
  <si>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</si>
  <si>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</si>
  <si>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</si>
  <si>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</si>
  <si>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</si>
  <si>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</si>
  <si>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</si>
  <si>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</si>
  <si>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</si>
  <si>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</si>
  <si>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</si>
  <si>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</si>
  <si>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</si>
  <si>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</si>
  <si>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</si>
  <si>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</si>
  <si>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</si>
  <si>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</si>
  <si>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</si>
  <si>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</si>
  <si>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</si>
  <si>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</si>
  <si>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</si>
  <si>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</si>
  <si>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</si>
  <si>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</si>
  <si>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</si>
  <si>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</si>
  <si>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</si>
  <si>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</si>
  <si>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</si>
  <si>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</si>
  <si>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</si>
  <si>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</si>
  <si>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</si>
  <si>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</si>
  <si>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</si>
  <si>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</si>
  <si>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</si>
  <si>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</si>
  <si>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</si>
  <si>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</si>
  <si>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</si>
  <si>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</si>
  <si>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</si>
  <si>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</si>
  <si>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</si>
  <si>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</si>
  <si>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</si>
  <si>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</si>
  <si>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</si>
  <si>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</si>
  <si>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</si>
  <si>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</si>
  <si>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</si>
  <si>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</si>
  <si>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</si>
  <si>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</si>
  <si>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</si>
  <si>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</si>
  <si>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</si>
  <si>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</si>
  <si>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</si>
  <si>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</si>
  <si>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</si>
  <si>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</si>
  <si>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</si>
  <si>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</si>
  <si>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</si>
  <si>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</si>
  <si>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</si>
  <si>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</si>
  <si>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</si>
  <si>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</si>
  <si>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</si>
  <si>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</si>
  <si>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</si>
  <si>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</si>
  <si>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</si>
  <si>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</si>
  <si>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</si>
  <si>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</si>
  <si>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</si>
  <si>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</si>
  <si>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</si>
  <si>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</si>
  <si>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</si>
  <si>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</si>
  <si>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</si>
  <si>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</si>
  <si>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</si>
  <si>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</si>
  <si>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</si>
  <si>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</si>
  <si>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</si>
  <si>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</si>
  <si>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</si>
  <si>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</si>
  <si>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</si>
  <si>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</si>
  <si>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</si>
  <si>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</si>
  <si>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</si>
  <si>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</si>
  <si>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</si>
  <si>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</si>
  <si>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</si>
  <si>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</si>
  <si>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</si>
  <si>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</si>
  <si>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</si>
  <si>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</si>
  <si>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</si>
  <si>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</si>
  <si>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</si>
  <si>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</si>
  <si>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</si>
  <si>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</si>
  <si>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</si>
  <si>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</si>
  <si>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</si>
  <si>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</si>
  <si>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</si>
  <si>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</si>
  <si>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</si>
  <si>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</si>
  <si>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</si>
  <si>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</si>
  <si>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</si>
  <si>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</si>
  <si>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</si>
  <si>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</si>
  <si>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</si>
  <si>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</si>
  <si>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</si>
  <si>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</si>
  <si>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</si>
  <si>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</si>
  <si>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</si>
  <si>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</si>
  <si>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</si>
  <si>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</si>
  <si>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</si>
  <si>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</si>
  <si>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</si>
  <si>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</si>
  <si>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</si>
  <si>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</si>
  <si>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</si>
  <si>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</si>
  <si>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</si>
  <si>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</si>
  <si>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</si>
  <si>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</si>
  <si>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</si>
  <si>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</si>
  <si>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</si>
  <si>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</si>
  <si>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</si>
  <si>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</si>
  <si>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</si>
  <si>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</si>
  <si>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</si>
  <si>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</si>
  <si>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</si>
  <si>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</si>
  <si>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</si>
  <si>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</si>
  <si>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</si>
  <si>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</si>
  <si>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</si>
  <si>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</si>
  <si>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</si>
  <si>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</si>
  <si>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</si>
  <si>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</si>
  <si>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</si>
  <si>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</si>
  <si>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</si>
  <si>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</si>
  <si>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</si>
  <si>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</si>
  <si>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</si>
  <si>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</si>
  <si>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</si>
  <si>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</si>
  <si>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</si>
  <si>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</si>
  <si>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</si>
  <si>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</si>
  <si>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</si>
  <si>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</si>
  <si>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</si>
  <si>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</si>
  <si>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</si>
  <si>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</si>
  <si>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</si>
  <si>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</si>
  <si>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</si>
  <si>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</si>
  <si>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</si>
  <si>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</si>
  <si>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</si>
  <si>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</si>
  <si>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</si>
  <si>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</si>
  <si>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</si>
  <si>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</si>
  <si>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</si>
  <si>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</si>
  <si>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</si>
  <si>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</si>
  <si>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</si>
  <si>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</si>
  <si>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</si>
  <si>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</si>
  <si>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</si>
  <si>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</si>
  <si>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</si>
  <si>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</si>
  <si>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</si>
  <si>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</si>
  <si>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</si>
  <si>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</si>
  <si>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</si>
  <si>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</si>
  <si>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</si>
  <si>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</si>
  <si>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</si>
  <si>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</si>
  <si>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</si>
  <si>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</si>
  <si>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</si>
  <si>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</si>
  <si>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</si>
  <si>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</si>
  <si>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</si>
  <si>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</si>
  <si>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</si>
  <si>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</si>
  <si>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</si>
  <si>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</si>
  <si>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</si>
  <si>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</si>
  <si>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</si>
  <si>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</si>
  <si>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</si>
  <si>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</si>
  <si>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</si>
  <si>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</si>
  <si>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</si>
  <si>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</si>
  <si>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</si>
  <si>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</si>
  <si>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</si>
  <si>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</si>
  <si>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</si>
  <si>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</si>
  <si>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</si>
  <si>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</si>
  <si>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</si>
  <si>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</si>
  <si>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</si>
  <si>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</si>
  <si>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</si>
  <si>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</si>
  <si>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</si>
  <si>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</si>
  <si>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</si>
  <si>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</si>
  <si>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</si>
  <si>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</si>
  <si>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</si>
  <si>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</si>
  <si>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</si>
  <si>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</si>
  <si>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</si>
  <si>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</si>
  <si>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</si>
  <si>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</si>
  <si>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</si>
  <si>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</si>
  <si>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</si>
  <si>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</si>
  <si>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</si>
  <si>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</si>
  <si>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</si>
  <si>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</si>
  <si>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</si>
  <si>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</si>
  <si>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</si>
  <si>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</si>
  <si>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</si>
  <si>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</si>
  <si>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</si>
  <si>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</si>
  <si>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</si>
  <si>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</si>
  <si>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</si>
  <si>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</si>
  <si>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</si>
  <si>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</si>
  <si>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</si>
  <si>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</si>
  <si>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</si>
  <si>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</si>
  <si>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</si>
  <si>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</si>
  <si>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</si>
  <si>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</si>
  <si>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</si>
  <si>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</si>
  <si>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</si>
  <si>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</si>
  <si>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</si>
  <si>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</si>
  <si>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</si>
  <si>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</si>
  <si>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</si>
  <si>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</si>
  <si>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</si>
  <si>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</si>
  <si>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</si>
  <si>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</si>
  <si>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</si>
  <si>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</si>
  <si>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</si>
  <si>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</si>
  <si>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</si>
  <si>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</si>
  <si>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</si>
  <si>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</si>
  <si>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</si>
  <si>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</si>
  <si>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</si>
  <si>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</si>
  <si>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</si>
  <si>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</si>
  <si>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</si>
  <si>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</si>
  <si>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</si>
  <si>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</si>
  <si>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</si>
  <si>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</si>
  <si>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</si>
  <si>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</si>
  <si>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</si>
  <si>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</si>
  <si>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</si>
  <si>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</si>
  <si>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</si>
  <si>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</si>
  <si>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</si>
  <si>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</si>
  <si>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</si>
  <si>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</si>
  <si>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</si>
  <si>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</si>
  <si>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</si>
  <si>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</si>
  <si>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</si>
  <si>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</si>
  <si>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</si>
  <si>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</si>
  <si>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</si>
  <si>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</si>
  <si>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</si>
  <si>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</si>
  <si>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</si>
  <si>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</si>
  <si>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</si>
  <si>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</si>
  <si>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</si>
  <si>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</si>
  <si>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</si>
  <si>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</si>
  <si>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</si>
  <si>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</si>
  <si>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</si>
  <si>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</si>
  <si>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</si>
  <si>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</si>
  <si>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</si>
  <si>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</si>
  <si>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</si>
  <si>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</si>
  <si>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</si>
  <si>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</si>
  <si>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</si>
  <si>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</si>
  <si>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</si>
  <si>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</si>
  <si>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</si>
  <si>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</si>
  <si>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</si>
  <si>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</si>
  <si>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</si>
  <si>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</si>
  <si>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</si>
  <si>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</si>
  <si>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</si>
  <si>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</si>
  <si>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</si>
  <si>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</si>
  <si>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</si>
  <si>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</si>
  <si>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</si>
  <si>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</si>
  <si>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</si>
  <si>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</si>
  <si>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</si>
  <si>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</si>
  <si>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</si>
  <si>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</si>
  <si>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</si>
  <si>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</si>
  <si>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</si>
  <si>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</si>
  <si>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</si>
  <si>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</si>
  <si>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</si>
  <si>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</si>
  <si>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</si>
  <si>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</si>
  <si>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</si>
  <si>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</si>
  <si>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</si>
  <si>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</si>
  <si>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</si>
  <si>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</si>
  <si>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</si>
  <si>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</si>
  <si>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</si>
  <si>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</si>
  <si>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</si>
  <si>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</si>
  <si>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</si>
  <si>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</si>
  <si>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</si>
  <si>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</si>
  <si>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</si>
  <si>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</si>
  <si>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</si>
  <si>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</si>
  <si>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</si>
  <si>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</si>
  <si>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</si>
  <si>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</si>
  <si>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</si>
  <si>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</si>
  <si>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</si>
  <si>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</si>
  <si>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</si>
  <si>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</si>
  <si>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</si>
  <si>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</si>
  <si>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</si>
  <si>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</si>
  <si>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</si>
  <si>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</si>
  <si>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</si>
  <si>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</si>
  <si>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</si>
  <si>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</si>
  <si>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</si>
  <si>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</si>
  <si>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</si>
  <si>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</si>
  <si>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</si>
  <si>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</si>
  <si>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</si>
  <si>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</si>
  <si>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</si>
  <si>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</si>
  <si>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</si>
  <si>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</si>
  <si>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</si>
  <si>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</si>
  <si>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</si>
  <si>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</si>
  <si>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</si>
  <si>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</si>
  <si>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</si>
  <si>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</si>
  <si>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</si>
  <si>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</si>
  <si>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</si>
  <si>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</si>
  <si>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</si>
  <si>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</si>
  <si>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</si>
  <si>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</si>
  <si>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</si>
  <si>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</si>
  <si>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</si>
  <si>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</si>
  <si>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</si>
  <si>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</si>
  <si>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</si>
  <si>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</si>
  <si>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</si>
  <si>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</si>
  <si>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</si>
  <si>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</si>
  <si>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</si>
  <si>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</si>
  <si>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</si>
  <si>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</si>
  <si>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</si>
  <si>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</si>
  <si>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</si>
  <si>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</si>
  <si>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</si>
  <si>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</si>
  <si>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</si>
  <si>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</si>
  <si>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</si>
  <si>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</si>
  <si>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</si>
  <si>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</si>
  <si>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</si>
  <si>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</si>
  <si>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</si>
  <si>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</si>
  <si>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</si>
  <si>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</si>
  <si>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</si>
  <si>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</si>
  <si>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</si>
  <si>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</si>
  <si>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</si>
  <si>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</si>
  <si>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</si>
  <si>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</si>
  <si>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</si>
  <si>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</si>
  <si>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</si>
  <si>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</si>
  <si>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</si>
  <si>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</si>
  <si>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</si>
  <si>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</si>
  <si>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</si>
  <si>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</si>
  <si>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</si>
  <si>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</si>
  <si>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</si>
  <si>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</si>
  <si>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</si>
  <si>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</si>
  <si>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</si>
  <si>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</si>
  <si>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</si>
  <si>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</si>
  <si>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</si>
  <si>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</si>
  <si>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</si>
  <si>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</si>
  <si>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</si>
  <si>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</si>
  <si>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</si>
  <si>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</si>
  <si>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</si>
  <si>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</si>
  <si>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</si>
  <si>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</si>
  <si>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</si>
  <si>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</si>
  <si>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</si>
  <si>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</si>
  <si>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</si>
  <si>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</si>
  <si>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</si>
  <si>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</si>
  <si>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</si>
  <si>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</si>
  <si>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</si>
  <si>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</si>
  <si>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</si>
  <si>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</si>
  <si>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</si>
  <si>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</si>
  <si>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</si>
  <si>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</si>
  <si>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</si>
  <si>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</si>
  <si>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</si>
  <si>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</si>
  <si>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</si>
  <si>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</si>
  <si>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</si>
  <si>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</si>
  <si>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</si>
  <si>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</si>
  <si>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</si>
  <si>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</si>
  <si>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</si>
  <si>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</si>
  <si>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</si>
  <si>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</si>
  <si>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</si>
  <si>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</si>
  <si>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</si>
  <si>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</si>
  <si>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</si>
  <si>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</si>
  <si>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</si>
  <si>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</si>
  <si>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</si>
  <si>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</si>
  <si>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</si>
  <si>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</si>
  <si>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</si>
  <si>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</si>
  <si>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</si>
  <si>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</si>
  <si>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</si>
  <si>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</si>
  <si>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</si>
  <si>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</si>
  <si>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</si>
  <si>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</si>
  <si>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</si>
  <si>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</si>
  <si>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</si>
  <si>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</si>
  <si>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</si>
  <si>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</si>
  <si>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</si>
  <si>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</si>
  <si>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</si>
  <si>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</si>
  <si>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</si>
  <si>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</si>
  <si>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</si>
  <si>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</si>
  <si>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</si>
  <si>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</si>
  <si>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</si>
  <si>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</si>
  <si>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</si>
  <si>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</si>
  <si>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</si>
  <si>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</si>
  <si>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</si>
  <si>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</si>
  <si>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</si>
  <si>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</si>
  <si>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</si>
  <si>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</si>
  <si>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</si>
  <si>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</si>
  <si>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</si>
  <si>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</si>
  <si>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</si>
  <si>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</si>
  <si>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</si>
  <si>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</si>
  <si>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</si>
  <si>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</si>
  <si>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</si>
  <si>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</si>
  <si>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</si>
  <si>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</si>
  <si>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</si>
  <si>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</si>
  <si>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</si>
  <si>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</si>
  <si>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</si>
  <si>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</si>
  <si>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</si>
  <si>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</si>
  <si>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</si>
  <si>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</si>
  <si>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</si>
  <si>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</si>
  <si>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</si>
  <si>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</si>
  <si>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</si>
  <si>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</si>
  <si>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</si>
  <si>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</si>
  <si>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</si>
  <si>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</si>
  <si>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</si>
  <si>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</si>
  <si>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</si>
  <si>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</si>
  <si>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</si>
  <si>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</si>
  <si>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</si>
  <si>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</si>
  <si>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</si>
  <si>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</si>
  <si>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</si>
  <si>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</si>
  <si>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</si>
  <si>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</si>
  <si>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</si>
  <si>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</si>
  <si>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</si>
  <si>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</si>
  <si>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</si>
  <si>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</si>
  <si>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</si>
  <si>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</si>
  <si>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</si>
  <si>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</si>
  <si>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</si>
  <si>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</si>
  <si>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</si>
  <si>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</si>
  <si>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</si>
  <si>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</si>
  <si>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</si>
  <si>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</si>
  <si>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</si>
  <si>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</si>
  <si>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</si>
  <si>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</si>
  <si>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</si>
  <si>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</si>
  <si>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</si>
  <si>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</si>
  <si>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</si>
  <si>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</si>
  <si>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</si>
  <si>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</si>
  <si>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</si>
  <si>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</si>
  <si>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</si>
  <si>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</si>
  <si>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</si>
  <si>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</si>
  <si>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</si>
  <si>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</si>
  <si>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</si>
  <si>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</si>
  <si>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</si>
  <si>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</si>
  <si>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</si>
  <si>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</si>
  <si>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</si>
  <si>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</si>
  <si>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</si>
  <si>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</si>
  <si>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</si>
  <si>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</si>
  <si>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</si>
  <si>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</si>
  <si>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</si>
  <si>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</si>
  <si>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</si>
  <si>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</si>
  <si>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</si>
  <si>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</si>
  <si>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</si>
  <si>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</si>
  <si>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</si>
  <si>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</si>
  <si>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</si>
  <si>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</si>
  <si>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</si>
  <si>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</si>
  <si>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</si>
  <si>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</si>
  <si>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</si>
  <si>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</si>
  <si>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</si>
  <si>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</si>
  <si>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</si>
  <si>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</si>
  <si>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</si>
  <si>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</si>
  <si>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</si>
  <si>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</si>
  <si>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</si>
  <si>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</si>
  <si>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</si>
  <si>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</si>
  <si>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</si>
  <si>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</si>
  <si>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</si>
  <si>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</si>
  <si>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</si>
  <si>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</si>
  <si>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</si>
  <si>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</si>
  <si>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</si>
  <si>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</si>
  <si>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</si>
  <si>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</si>
  <si>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</si>
  <si>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</si>
  <si>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</si>
  <si>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</si>
  <si>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</si>
  <si>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</si>
  <si>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</si>
  <si>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</si>
  <si>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</si>
  <si>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</si>
  <si>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</si>
  <si>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</si>
  <si>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</si>
  <si>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</si>
  <si>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</si>
  <si>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</si>
  <si>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</si>
  <si>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</si>
  <si>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</si>
  <si>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</si>
  <si>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</si>
  <si>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</si>
  <si>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</si>
  <si>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</si>
  <si>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</si>
  <si>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</si>
  <si>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</si>
  <si>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</si>
  <si>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</si>
  <si>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</si>
  <si>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</si>
  <si>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</si>
  <si>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</si>
  <si>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</si>
  <si>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</si>
  <si>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</si>
  <si>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</si>
  <si>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</si>
  <si>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</si>
  <si>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</si>
  <si>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</si>
  <si>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</si>
  <si>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</si>
  <si>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</si>
  <si>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</si>
  <si>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</si>
  <si>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</si>
  <si>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</si>
  <si>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</si>
  <si>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</si>
  <si>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</si>
  <si>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</si>
  <si>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</si>
  <si>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</si>
  <si>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</si>
  <si>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</si>
  <si>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</si>
  <si>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</si>
  <si>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</si>
  <si>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</si>
  <si>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</si>
  <si>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</si>
  <si>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</si>
  <si>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</si>
  <si>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</si>
  <si>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</si>
  <si>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</si>
  <si>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</si>
  <si>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</si>
  <si>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</si>
  <si>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</si>
  <si>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</si>
  <si>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</si>
  <si>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</si>
  <si>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</si>
  <si>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</si>
  <si>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</si>
  <si>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</si>
  <si>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</si>
  <si>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</si>
  <si>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</si>
  <si>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</si>
  <si>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</si>
  <si>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</si>
  <si>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</si>
  <si>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</si>
  <si>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</si>
  <si>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</si>
  <si>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</si>
  <si>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</si>
  <si>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</si>
  <si>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</si>
  <si>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</si>
  <si>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</si>
  <si>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</si>
  <si>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</si>
  <si>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</si>
  <si>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</si>
  <si>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</si>
  <si>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</si>
  <si>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</si>
  <si>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</si>
  <si>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</si>
  <si>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</si>
  <si>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</si>
  <si>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</si>
  <si>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</si>
  <si>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</si>
  <si>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</si>
  <si>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</si>
  <si>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</si>
  <si>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</si>
  <si>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</si>
  <si>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</si>
  <si>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</si>
  <si>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</si>
  <si>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</si>
  <si>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</si>
  <si>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</si>
  <si>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</si>
  <si>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</si>
  <si>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</si>
  <si>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</si>
  <si>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</si>
  <si>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</si>
  <si>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</si>
  <si>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</si>
  <si>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</si>
  <si>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</si>
  <si>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</si>
  <si>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</si>
  <si>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</si>
  <si>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</si>
  <si>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</si>
  <si>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</si>
  <si>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</si>
  <si>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</si>
  <si>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</si>
  <si>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</si>
  <si>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</si>
  <si>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</si>
  <si>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</si>
  <si>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</si>
  <si>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</si>
  <si>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</si>
  <si>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</si>
  <si>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</si>
  <si>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</si>
  <si>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</si>
  <si>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</si>
  <si>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</si>
  <si>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</si>
  <si>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</si>
  <si>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</si>
  <si>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</si>
  <si>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</si>
  <si>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</si>
  <si>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</si>
  <si>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</si>
  <si>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</si>
  <si>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</si>
  <si>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</si>
  <si>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</si>
  <si>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</si>
  <si>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</si>
  <si>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</si>
  <si>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</si>
  <si>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</si>
  <si>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</si>
  <si>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</si>
  <si>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</si>
  <si>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</si>
  <si>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</si>
  <si>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</si>
  <si>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</si>
  <si>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</si>
  <si>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</si>
  <si>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</si>
  <si>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</si>
  <si>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</si>
  <si>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</si>
  <si>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</si>
  <si>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</si>
  <si>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</si>
  <si>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</si>
  <si>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</si>
  <si>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</si>
  <si>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</si>
  <si>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</si>
  <si>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</si>
  <si>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</si>
  <si>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</si>
  <si>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</si>
  <si>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</si>
  <si>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</si>
  <si>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</si>
  <si>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</si>
  <si>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</si>
  <si>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</si>
  <si>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</si>
  <si>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</si>
  <si>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</si>
  <si>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</si>
  <si>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</si>
  <si>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</si>
  <si>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</si>
  <si>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</si>
  <si>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</si>
  <si>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</si>
  <si>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</si>
  <si>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</si>
  <si>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</si>
  <si>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</si>
  <si>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</si>
  <si>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</si>
  <si>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</si>
  <si>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</si>
  <si>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</si>
  <si>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</si>
  <si>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</si>
  <si>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</si>
  <si>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</si>
  <si>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</si>
  <si>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</si>
  <si>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</si>
  <si>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</si>
  <si>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</si>
  <si>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</si>
  <si>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</si>
  <si>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</si>
  <si>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</si>
  <si>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</si>
  <si>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</si>
  <si>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</si>
  <si>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</si>
  <si>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</si>
  <si>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</si>
  <si>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</si>
  <si>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</si>
  <si>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</si>
  <si>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</si>
  <si>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</si>
  <si>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</si>
  <si>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</si>
  <si>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</si>
  <si>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</si>
  <si>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</si>
  <si>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</si>
  <si>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</si>
  <si>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</si>
  <si>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</si>
  <si>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</si>
  <si>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</si>
  <si>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</si>
  <si>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</si>
  <si>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</si>
  <si>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</si>
  <si>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</si>
  <si>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</si>
  <si>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</si>
  <si>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</si>
  <si>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</si>
  <si>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</si>
  <si>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</si>
  <si>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</si>
  <si>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</si>
  <si>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</si>
  <si>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</si>
  <si>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</si>
  <si>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</si>
  <si>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</si>
  <si>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</si>
  <si>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</si>
  <si>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</si>
  <si>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</si>
  <si>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</si>
  <si>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</si>
  <si>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</si>
  <si>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</si>
  <si>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</si>
  <si>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</si>
  <si>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</si>
  <si>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</si>
  <si>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</si>
  <si>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</si>
  <si>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</si>
  <si>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</si>
  <si>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</si>
  <si>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</si>
  <si>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</si>
  <si>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</si>
  <si>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</si>
  <si>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</si>
  <si>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</si>
  <si>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</si>
  <si>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</si>
  <si>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</si>
  <si>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</si>
  <si>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</si>
  <si>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</si>
  <si>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</si>
  <si>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</si>
  <si>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</si>
  <si>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</si>
  <si>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</si>
  <si>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</si>
  <si>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</si>
  <si>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</si>
  <si>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</si>
  <si>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</si>
  <si>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</si>
  <si>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</si>
  <si>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</si>
  <si>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</si>
  <si>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</si>
  <si>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</si>
  <si>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</si>
  <si>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</si>
  <si>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</si>
  <si>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</si>
  <si>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</si>
  <si>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</si>
  <si>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</si>
  <si>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</si>
  <si>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</si>
  <si>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</si>
  <si>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</si>
  <si>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</si>
  <si>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</si>
  <si>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</si>
  <si>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</si>
  <si>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</si>
  <si>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</si>
  <si>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</si>
  <si>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</si>
  <si>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</si>
  <si>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</si>
  <si>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</si>
  <si>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</si>
  <si>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</si>
  <si>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</si>
  <si>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</si>
  <si>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</si>
  <si>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</si>
  <si>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</si>
  <si>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</si>
  <si>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</si>
  <si>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</si>
  <si>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</si>
  <si>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</si>
  <si>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</si>
  <si>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</si>
  <si>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</si>
  <si>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</si>
  <si>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</si>
  <si>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</si>
  <si>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</si>
  <si>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</si>
  <si>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</si>
  <si>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</si>
  <si>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</si>
  <si>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</si>
  <si>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</si>
  <si>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</si>
  <si>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</si>
  <si>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</si>
  <si>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</si>
  <si>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</si>
  <si>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</si>
  <si>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</si>
  <si>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</si>
  <si>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</si>
  <si>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</si>
  <si>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</si>
  <si>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</si>
  <si>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</si>
  <si>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</si>
  <si>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</si>
  <si>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</si>
  <si>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</si>
  <si>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</si>
  <si>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</si>
  <si>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</si>
  <si>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</si>
  <si>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</si>
  <si>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</si>
  <si>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</si>
  <si>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</si>
  <si>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</si>
  <si>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</si>
  <si>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</si>
  <si>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</si>
  <si>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</si>
  <si>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</si>
  <si>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</si>
  <si>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</si>
  <si>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</si>
  <si>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</si>
  <si>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</si>
  <si>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</si>
  <si>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</si>
  <si>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</si>
  <si>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</si>
  <si>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</si>
  <si>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</si>
  <si>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</si>
  <si>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</si>
  <si>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</si>
  <si>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</si>
  <si>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</si>
  <si>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</si>
  <si>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</si>
  <si>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</si>
  <si>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</si>
  <si>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</si>
  <si>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</si>
  <si>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</si>
  <si>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</si>
  <si>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</si>
  <si>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</si>
  <si>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</si>
  <si>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</si>
  <si>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</si>
  <si>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</si>
  <si>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</si>
  <si>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</si>
  <si>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</si>
  <si>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</si>
  <si>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</si>
  <si>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</si>
  <si>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</si>
  <si>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</si>
  <si>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</si>
  <si>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</si>
  <si>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</si>
  <si>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</si>
  <si>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</si>
  <si>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</si>
  <si>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</si>
  <si>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</si>
  <si>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</si>
  <si>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</si>
  <si>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</si>
  <si>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</si>
  <si>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</si>
  <si>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</si>
  <si>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</si>
  <si>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</si>
  <si>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</si>
  <si>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</si>
  <si>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</si>
  <si>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</si>
  <si>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</si>
  <si>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</si>
  <si>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</si>
  <si>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</si>
  <si>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</si>
  <si>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</si>
  <si>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</si>
  <si>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</si>
  <si>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</si>
  <si>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</si>
  <si>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</si>
  <si>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</si>
  <si>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</si>
  <si>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</si>
  <si>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</si>
  <si>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</si>
  <si>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</si>
  <si>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</si>
  <si>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</si>
  <si>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</si>
  <si>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</si>
  <si>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</si>
  <si>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</si>
  <si>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</si>
  <si>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</si>
  <si>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</si>
  <si>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</si>
  <si>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</si>
  <si>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</si>
  <si>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</si>
  <si>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</si>
  <si>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</si>
  <si>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</si>
  <si>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</si>
  <si>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</si>
  <si>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</si>
  <si>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</si>
  <si>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</si>
  <si>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</si>
  <si>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</si>
  <si>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</si>
  <si>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</si>
  <si>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</si>
  <si>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</si>
  <si>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</si>
  <si>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</si>
  <si>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</si>
  <si>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</si>
  <si>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</si>
  <si>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</si>
  <si>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</si>
  <si>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</si>
  <si>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</si>
  <si>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</si>
  <si>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</si>
  <si>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</si>
  <si>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</si>
  <si>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</si>
  <si>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</si>
  <si>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</si>
  <si>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</si>
  <si>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</si>
  <si>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</si>
  <si>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</si>
  <si>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</si>
  <si>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</si>
  <si>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</si>
  <si>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</si>
  <si>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</si>
  <si>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</si>
  <si>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</si>
  <si>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</si>
  <si>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</si>
  <si>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</si>
  <si>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</si>
  <si>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</si>
  <si>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</si>
  <si>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</si>
  <si>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</si>
  <si>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</si>
  <si>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</si>
  <si>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</si>
  <si>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</si>
  <si>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</si>
  <si>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</si>
  <si>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</si>
  <si>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</si>
  <si>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</si>
  <si>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</si>
  <si>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</si>
  <si>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</si>
  <si>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</si>
  <si>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</si>
  <si>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</si>
  <si>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</si>
  <si>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</si>
  <si>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</si>
  <si>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</si>
  <si>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</si>
  <si>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</si>
  <si>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</si>
  <si>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</si>
  <si>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</si>
  <si>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</si>
  <si>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</si>
  <si>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</si>
  <si>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</si>
  <si>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</si>
  <si>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</si>
  <si>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</si>
  <si>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</si>
  <si>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</si>
  <si>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</si>
  <si>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</si>
  <si>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</si>
  <si>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</si>
  <si>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</si>
  <si>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</si>
  <si>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</si>
  <si>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</si>
  <si>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</si>
  <si>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</si>
  <si>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</si>
  <si>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</si>
  <si>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</si>
  <si>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</si>
  <si>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</si>
  <si>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</si>
  <si>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</si>
  <si>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</si>
  <si>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</si>
  <si>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</si>
  <si>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</si>
  <si>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</si>
  <si>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</si>
  <si>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</si>
  <si>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</si>
  <si>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</si>
  <si>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</si>
  <si>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</si>
  <si>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</si>
  <si>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</si>
  <si>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</si>
  <si>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</si>
  <si>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</si>
  <si>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</si>
  <si>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</si>
  <si>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</si>
  <si>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</si>
  <si>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</si>
  <si>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</si>
  <si>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</si>
  <si>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</si>
  <si>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</si>
  <si>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</si>
  <si>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</si>
  <si>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</si>
  <si>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</si>
  <si>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</si>
  <si>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</si>
  <si>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</si>
  <si>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</si>
  <si>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</si>
  <si>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</si>
  <si>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</si>
  <si>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</si>
  <si>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</si>
  <si>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</si>
  <si>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</si>
  <si>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</si>
  <si>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</si>
  <si>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</si>
  <si>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</si>
  <si>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</si>
  <si>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</si>
  <si>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</si>
  <si>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</si>
  <si>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</si>
  <si>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</si>
  <si>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</si>
  <si>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</si>
  <si>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</si>
  <si>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</si>
  <si>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</si>
  <si>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</si>
  <si>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</si>
  <si>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</si>
  <si>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</si>
  <si>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</si>
  <si>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</si>
  <si>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</si>
  <si>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</si>
  <si>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</si>
  <si>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</si>
  <si>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</si>
  <si>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</si>
  <si>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</si>
  <si>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</si>
  <si>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</si>
  <si>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</si>
  <si>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</si>
  <si>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</si>
  <si>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</si>
  <si>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</si>
  <si>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</si>
  <si>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</si>
  <si>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</si>
  <si>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</si>
  <si>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</si>
  <si>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</si>
  <si>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</si>
  <si>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</si>
  <si>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</si>
  <si>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</si>
  <si>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</si>
  <si>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</si>
  <si>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</si>
  <si>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</si>
  <si>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</si>
  <si>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</si>
  <si>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</si>
  <si>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</si>
  <si>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</si>
  <si>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</si>
  <si>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</si>
  <si>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</si>
  <si>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</si>
  <si>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</si>
  <si>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</si>
  <si>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</si>
  <si>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</si>
  <si>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</si>
  <si>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</si>
  <si>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</si>
  <si>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</si>
  <si>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</si>
  <si>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</si>
  <si>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</si>
  <si>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</si>
  <si>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</si>
  <si>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</si>
  <si>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</si>
  <si>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</si>
  <si>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</si>
  <si>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</si>
  <si>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</si>
  <si>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</si>
  <si>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</si>
  <si>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</si>
  <si>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</si>
  <si>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</si>
  <si>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</si>
  <si>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</si>
  <si>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</si>
  <si>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</si>
  <si>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</si>
  <si>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</si>
  <si>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</si>
  <si>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</si>
  <si>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</si>
  <si>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</si>
  <si>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</si>
  <si>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</si>
  <si>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</si>
  <si>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</si>
  <si>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</si>
  <si>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</si>
  <si>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</si>
  <si>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</si>
  <si>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</si>
  <si>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</si>
  <si>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</si>
  <si>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</si>
  <si>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</si>
  <si>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</si>
  <si>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</si>
  <si>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</si>
  <si>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</si>
  <si>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</si>
  <si>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</si>
  <si>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</si>
  <si>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</si>
  <si>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</si>
  <si>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</si>
  <si>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</si>
  <si>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</si>
  <si>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</si>
  <si>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</si>
  <si>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</si>
  <si>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</si>
  <si>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</si>
  <si>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</si>
  <si>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</si>
  <si>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</si>
  <si>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</si>
  <si>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</si>
  <si>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</si>
  <si>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</si>
  <si>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</si>
  <si>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</si>
  <si>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</si>
  <si>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</si>
  <si>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</si>
  <si>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</si>
  <si>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</si>
  <si>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</si>
  <si>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</si>
  <si>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</si>
  <si>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</si>
  <si>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</si>
  <si>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</si>
  <si>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</si>
  <si>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</si>
  <si>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</si>
  <si>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</si>
  <si>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</si>
  <si>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</si>
  <si>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</si>
  <si>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</si>
  <si>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</si>
  <si>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</si>
  <si>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</si>
  <si>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</si>
  <si>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</si>
  <si>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</si>
  <si>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</si>
  <si>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</si>
  <si>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</si>
  <si>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</si>
  <si>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</si>
  <si>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</si>
  <si>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</si>
  <si>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</si>
  <si>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</si>
  <si>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</si>
  <si>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</si>
  <si>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</si>
  <si>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</si>
  <si>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</si>
  <si>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</si>
  <si>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</si>
  <si>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</si>
  <si>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</si>
  <si>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</si>
  <si>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</si>
  <si>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</si>
  <si>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</si>
  <si>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</si>
  <si>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</si>
  <si>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</si>
  <si>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</si>
  <si>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</si>
  <si>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</si>
  <si>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</si>
  <si>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</si>
  <si>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</si>
  <si>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</si>
  <si>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</si>
  <si>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</si>
  <si>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</si>
  <si>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</si>
  <si>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</si>
  <si>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</si>
  <si>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</si>
  <si>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</si>
  <si>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</si>
  <si>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</si>
  <si>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</si>
  <si>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</si>
  <si>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</si>
  <si>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</si>
  <si>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</si>
  <si>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</si>
  <si>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</si>
  <si>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</si>
  <si>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</si>
  <si>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</si>
  <si>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</si>
  <si>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</si>
  <si>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</si>
  <si>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</si>
  <si>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</si>
  <si>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</si>
  <si>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</si>
  <si>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</si>
  <si>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</si>
  <si>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</si>
  <si>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</si>
  <si>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</si>
  <si>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</si>
  <si>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</si>
  <si>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</si>
  <si>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</si>
  <si>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</si>
  <si>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</si>
  <si>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</si>
  <si>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</si>
  <si>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</si>
  <si>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</si>
  <si>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</si>
  <si>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</si>
  <si>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</si>
  <si>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</si>
  <si>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</si>
  <si>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</si>
  <si>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</si>
  <si>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</si>
  <si>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</si>
  <si>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</si>
  <si>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</si>
  <si>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</si>
  <si>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</si>
  <si>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</si>
  <si>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</si>
  <si>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</si>
  <si>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</si>
  <si>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</si>
  <si>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</si>
  <si>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</si>
  <si>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</si>
  <si>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</si>
  <si>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</si>
  <si>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</si>
  <si>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</si>
  <si>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</si>
  <si>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</si>
  <si>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</si>
  <si>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</si>
  <si>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</si>
  <si>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</si>
  <si>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</si>
  <si>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</si>
  <si>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</si>
  <si>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</si>
  <si>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</si>
  <si>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</si>
  <si>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</si>
  <si>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</si>
  <si>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</si>
  <si>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</si>
  <si>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</si>
  <si>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</si>
  <si>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</si>
  <si>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</si>
  <si>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</si>
  <si>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</si>
  <si>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</si>
  <si>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</si>
  <si>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</si>
  <si>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</si>
  <si>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</si>
  <si>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</si>
  <si>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</si>
  <si>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</si>
  <si>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</si>
  <si>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</si>
  <si>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</si>
  <si>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</si>
  <si>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</si>
  <si>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</si>
  <si>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</si>
  <si>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</si>
  <si>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</si>
  <si>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</si>
  <si>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</si>
  <si>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</si>
  <si>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</si>
  <si>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</si>
  <si>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</si>
  <si>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</si>
  <si>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</si>
  <si>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</si>
  <si>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</si>
  <si>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</si>
  <si>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</si>
  <si>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</si>
  <si>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</si>
  <si>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</si>
  <si>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</si>
  <si>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</si>
  <si>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</si>
  <si>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</si>
  <si>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</si>
  <si>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</si>
  <si>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</si>
  <si>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</si>
  <si>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</si>
  <si>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</si>
  <si>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</si>
  <si>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</si>
  <si>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</si>
  <si>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</si>
  <si>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</si>
  <si>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</si>
  <si>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</si>
  <si>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</si>
  <si>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</si>
  <si>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</si>
  <si>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</si>
  <si>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</si>
  <si>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</si>
  <si>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</si>
  <si>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</si>
  <si>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</si>
  <si>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</si>
  <si>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</si>
  <si>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</si>
  <si>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</si>
  <si>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</si>
  <si>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</si>
  <si>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</si>
  <si>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</si>
  <si>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</si>
  <si>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</si>
  <si>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</si>
  <si>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</si>
  <si>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</si>
  <si>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</si>
  <si>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</si>
  <si>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</si>
  <si>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</si>
  <si>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</si>
  <si>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</si>
  <si>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</si>
  <si>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</si>
  <si>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</si>
  <si>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</si>
  <si>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</si>
  <si>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</si>
  <si>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</si>
  <si>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</si>
  <si>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</si>
  <si>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</si>
  <si>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</si>
  <si>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</si>
  <si>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</si>
  <si>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</si>
  <si>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</si>
  <si>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</si>
  <si>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</si>
  <si>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</si>
  <si>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</si>
  <si>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</si>
  <si>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</si>
  <si>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</si>
  <si>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</si>
  <si>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</si>
  <si>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</si>
  <si>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</si>
  <si>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</si>
  <si>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</si>
  <si>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</si>
  <si>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</si>
  <si>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</si>
  <si>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</si>
  <si>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</si>
  <si>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</si>
  <si>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</si>
  <si>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</si>
  <si>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</si>
  <si>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</si>
  <si>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</si>
  <si>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</si>
  <si>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</si>
  <si>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</si>
  <si>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</si>
  <si>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</si>
  <si>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</si>
  <si>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</si>
  <si>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</si>
  <si>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</si>
  <si>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</si>
  <si>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</si>
  <si>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</si>
  <si>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</si>
  <si>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</si>
  <si>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</si>
  <si>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</si>
  <si>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</si>
  <si>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</si>
  <si>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</si>
  <si>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</si>
  <si>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</si>
  <si>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</si>
  <si>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</si>
  <si>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</si>
  <si>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</si>
  <si>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</si>
  <si>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</si>
  <si>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</si>
  <si>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</si>
  <si>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</si>
  <si>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</si>
  <si>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</si>
  <si>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</si>
  <si>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</si>
  <si>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</si>
  <si>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</si>
  <si>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</si>
  <si>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</si>
  <si>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</si>
  <si>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</si>
  <si>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</si>
  <si>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</si>
  <si>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</si>
  <si>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</si>
  <si>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</si>
  <si>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</si>
  <si>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</si>
  <si>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</si>
  <si>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</si>
  <si>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</si>
  <si>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</si>
  <si>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</si>
  <si>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</si>
  <si>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</si>
  <si>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</si>
  <si>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</si>
  <si>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</si>
  <si>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</si>
  <si>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</si>
  <si>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</si>
  <si>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</si>
  <si>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</si>
  <si>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</si>
  <si>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</si>
  <si>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</si>
  <si>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</si>
  <si>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</si>
  <si>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</si>
  <si>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</si>
  <si>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</si>
  <si>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</si>
  <si>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</si>
  <si>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</si>
  <si>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</si>
  <si>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</si>
  <si>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</si>
  <si>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</si>
  <si>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</si>
  <si>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</si>
  <si>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</si>
  <si>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</si>
  <si>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</si>
  <si>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</si>
  <si>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</si>
  <si>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</si>
  <si>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</si>
  <si>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</si>
  <si>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</si>
  <si>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</si>
  <si>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</si>
  <si>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</si>
  <si>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</si>
  <si>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</si>
  <si>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</si>
  <si>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</si>
  <si>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</si>
  <si>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</si>
  <si>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</si>
  <si>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</si>
  <si>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</si>
  <si>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</si>
  <si>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</si>
  <si>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</si>
  <si>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</si>
  <si>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</si>
  <si>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</si>
  <si>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</si>
  <si>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</si>
  <si>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</si>
  <si>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</si>
  <si>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</si>
  <si>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</si>
  <si>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</si>
  <si>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</si>
  <si>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</si>
  <si>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</si>
  <si>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</si>
  <si>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</si>
  <si>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</si>
  <si>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</si>
  <si>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</si>
  <si>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</si>
  <si>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</si>
  <si>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</si>
  <si>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</si>
  <si>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</si>
  <si>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</si>
  <si>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</si>
  <si>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</si>
  <si>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</si>
  <si>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</si>
  <si>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</si>
  <si>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</si>
  <si>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</si>
  <si>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</si>
  <si>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</si>
  <si>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</si>
  <si>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</si>
  <si>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</si>
  <si>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</si>
  <si>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</si>
  <si>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</si>
  <si>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</si>
  <si>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</si>
  <si>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</si>
  <si>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</si>
  <si>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</si>
  <si>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</si>
  <si>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</si>
  <si>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</si>
  <si>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</si>
  <si>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</si>
  <si>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</si>
  <si>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</si>
  <si>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</si>
  <si>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</si>
  <si>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</si>
  <si>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</si>
  <si>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</si>
  <si>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</si>
  <si>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</si>
  <si>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</si>
  <si>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</si>
  <si>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</si>
  <si>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</si>
  <si>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</si>
  <si>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</si>
  <si>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</si>
  <si>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</si>
  <si>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</si>
  <si>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</si>
  <si>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</si>
  <si>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</si>
  <si>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</si>
  <si>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</si>
  <si>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</si>
  <si>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</si>
  <si>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</si>
  <si>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</si>
  <si>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</si>
  <si>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</si>
  <si>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</si>
  <si>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</si>
  <si>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</si>
  <si>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</si>
  <si>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</si>
  <si>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</si>
  <si>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</si>
  <si>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</si>
  <si>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</si>
  <si>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</si>
  <si>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</si>
  <si>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</si>
  <si>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</si>
  <si>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</si>
  <si>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</si>
  <si>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</si>
  <si>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</si>
  <si>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</si>
  <si>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</si>
  <si>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</si>
  <si>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</si>
  <si>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</si>
  <si>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</si>
  <si>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</si>
  <si>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</si>
  <si>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</si>
  <si>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</si>
  <si>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</si>
  <si>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</si>
  <si>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</si>
  <si>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</si>
  <si>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</si>
  <si>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</si>
  <si>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</si>
  <si>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</si>
  <si>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</si>
  <si>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</si>
  <si>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</si>
  <si>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</si>
  <si>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</si>
  <si>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</si>
  <si>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</si>
  <si>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</si>
  <si>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</si>
  <si>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</si>
  <si>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</si>
  <si>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</si>
  <si>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</si>
  <si>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</si>
  <si>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</si>
  <si>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</si>
  <si>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</si>
  <si>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</si>
  <si>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</si>
  <si>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</si>
  <si>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</si>
  <si>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</si>
  <si>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</si>
  <si>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</si>
  <si>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</si>
  <si>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</si>
  <si>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</si>
  <si>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</si>
  <si>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</si>
  <si>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</si>
  <si>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</si>
  <si>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</si>
  <si>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</si>
  <si>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</si>
  <si>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</si>
  <si>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</si>
  <si>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</si>
  <si>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</si>
  <si>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</si>
  <si>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</si>
  <si>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</si>
  <si>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</si>
  <si>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</si>
  <si>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</si>
  <si>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</si>
  <si>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</si>
  <si>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</si>
  <si>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</si>
  <si>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</si>
  <si>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</si>
  <si>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</si>
  <si>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</si>
  <si>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</si>
  <si>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</si>
  <si>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</si>
  <si>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</si>
  <si>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</si>
  <si>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</si>
  <si>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</si>
  <si>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</si>
  <si>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</si>
  <si>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</si>
  <si>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</si>
  <si>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</si>
  <si>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</si>
  <si>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</si>
  <si>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</si>
  <si>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</si>
  <si>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</si>
  <si>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</si>
  <si>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</si>
  <si>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</si>
  <si>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</si>
  <si>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</si>
  <si>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</si>
  <si>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</si>
  <si>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</si>
  <si>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</si>
  <si>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</si>
  <si>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</si>
  <si>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</si>
  <si>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</si>
  <si>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</si>
  <si>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</si>
  <si>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</si>
  <si>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</si>
  <si>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</si>
  <si>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</si>
  <si>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</si>
  <si>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</si>
  <si>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</si>
  <si>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</si>
  <si>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</si>
  <si>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</si>
  <si>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</si>
  <si>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</si>
  <si>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</si>
  <si>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</si>
  <si>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</si>
  <si>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</si>
  <si>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</si>
  <si>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</si>
  <si>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</si>
  <si>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</si>
  <si>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</si>
  <si>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</si>
  <si>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</si>
  <si>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</si>
  <si>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</si>
  <si>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</si>
  <si>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</si>
  <si>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</si>
  <si>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</si>
  <si>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</si>
  <si>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</si>
  <si>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</si>
  <si>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</si>
  <si>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</si>
  <si>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</si>
  <si>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</si>
  <si>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</si>
  <si>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</si>
  <si>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</si>
  <si>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</si>
  <si>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</si>
  <si>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</si>
  <si>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</si>
  <si>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</si>
  <si>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</si>
  <si>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</si>
  <si>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</si>
  <si>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</si>
  <si>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</si>
  <si>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</si>
  <si>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</si>
  <si>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</si>
  <si>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</si>
  <si>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</si>
  <si>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</si>
  <si>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</si>
  <si>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</si>
  <si>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</si>
  <si>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</si>
  <si>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</si>
  <si>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</si>
  <si>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</si>
  <si>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</si>
  <si>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</si>
  <si>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</si>
  <si>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</si>
  <si>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</si>
  <si>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</si>
  <si>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</si>
  <si>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</si>
  <si>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</si>
  <si>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</si>
  <si>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</si>
  <si>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</si>
  <si>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</si>
  <si>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</si>
  <si>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</si>
  <si>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</si>
  <si>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</si>
  <si>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</si>
  <si>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</si>
  <si>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</si>
  <si>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</si>
  <si>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</si>
  <si>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</si>
  <si>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</si>
  <si>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</si>
  <si>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</si>
  <si>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</si>
  <si>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</si>
  <si>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</si>
  <si>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</si>
  <si>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</si>
  <si>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</si>
  <si>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</si>
  <si>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</si>
  <si>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</si>
  <si>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</si>
  <si>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</si>
  <si>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</si>
  <si>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</si>
  <si>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</si>
  <si>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</si>
  <si>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</si>
  <si>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</si>
  <si>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</si>
  <si>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</si>
  <si>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</si>
  <si>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</si>
  <si>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</si>
  <si>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</si>
  <si>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</si>
  <si>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</si>
  <si>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</si>
  <si>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</si>
  <si>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</si>
  <si>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</si>
  <si>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</si>
  <si>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</si>
  <si>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</si>
  <si>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</si>
  <si>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</si>
  <si>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</si>
  <si>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</si>
  <si>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</si>
  <si>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</si>
  <si>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</si>
  <si>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</si>
  <si>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</si>
  <si>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</si>
  <si>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</si>
  <si>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</si>
  <si>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</si>
  <si>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</si>
  <si>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</si>
  <si>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</si>
  <si>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</si>
  <si>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</si>
  <si>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</si>
  <si>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</si>
  <si>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</si>
  <si>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</si>
  <si>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</si>
  <si>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</si>
  <si>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</si>
  <si>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</si>
  <si>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</si>
  <si>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</si>
  <si>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</si>
  <si>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</si>
  <si>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</si>
  <si>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</si>
  <si>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</si>
  <si>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</si>
  <si>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</si>
  <si>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</si>
  <si>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</si>
  <si>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</si>
  <si>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</si>
  <si>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</si>
  <si>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</si>
  <si>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</si>
  <si>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</si>
  <si>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</si>
  <si>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</si>
  <si>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</si>
  <si>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</si>
  <si>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</si>
  <si>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</si>
  <si>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</si>
  <si>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</si>
  <si>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</si>
  <si>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</si>
  <si>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</si>
  <si>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</si>
  <si>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</si>
  <si>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</si>
  <si>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</si>
  <si>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</si>
  <si>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</si>
  <si>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</si>
  <si>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</si>
  <si>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</si>
  <si>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</si>
  <si>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</si>
  <si>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</si>
  <si>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</si>
  <si>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</si>
  <si>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</si>
  <si>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</si>
  <si>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</si>
  <si>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</si>
  <si>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</si>
  <si>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</si>
  <si>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</si>
  <si>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</si>
  <si>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</si>
  <si>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</si>
  <si>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</si>
  <si>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</si>
  <si>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</si>
  <si>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</si>
  <si>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</si>
  <si>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</si>
  <si>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</si>
  <si>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</si>
  <si>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</si>
  <si>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</si>
  <si>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</si>
  <si>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</si>
  <si>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</si>
  <si>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</si>
  <si>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</si>
  <si>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</si>
  <si>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</si>
  <si>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</si>
  <si>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</si>
  <si>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</si>
  <si>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</si>
  <si>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</si>
  <si>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</si>
  <si>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</si>
  <si>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</si>
  <si>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</si>
  <si>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</si>
  <si>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</si>
  <si>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</si>
  <si>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</si>
  <si>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</si>
  <si>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</si>
  <si>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</si>
  <si>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</si>
  <si>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</si>
  <si>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</si>
  <si>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</si>
  <si>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</si>
  <si>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</si>
  <si>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</si>
  <si>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</si>
  <si>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</si>
  <si>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</si>
  <si>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</si>
  <si>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</si>
  <si>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</si>
  <si>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</si>
  <si>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</si>
  <si>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</si>
  <si>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</si>
  <si>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</si>
  <si>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</si>
  <si>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</si>
  <si>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</si>
  <si>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</si>
  <si>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</si>
  <si>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</si>
  <si>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</si>
  <si>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</si>
  <si>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</si>
  <si>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</si>
  <si>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</si>
  <si>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</si>
  <si>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</si>
  <si>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</si>
  <si>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</si>
  <si>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</si>
  <si>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</si>
  <si>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</si>
  <si>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</si>
  <si>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</si>
  <si>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</si>
  <si>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</si>
  <si>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</si>
  <si>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</si>
  <si>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</si>
  <si>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</si>
  <si>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</si>
  <si>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</si>
  <si>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</si>
  <si>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</si>
  <si>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</si>
  <si>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</si>
  <si>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</si>
  <si>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</si>
  <si>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</si>
  <si>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</si>
  <si>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</si>
  <si>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</si>
  <si>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</si>
  <si>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</si>
  <si>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</si>
  <si>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</si>
  <si>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</si>
  <si>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</si>
  <si>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</si>
  <si>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</si>
  <si>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</si>
  <si>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</si>
  <si>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</si>
  <si>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</si>
  <si>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</si>
  <si>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</si>
  <si>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</si>
  <si>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</si>
  <si>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</si>
  <si>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</si>
  <si>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</si>
  <si>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</si>
  <si>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</si>
  <si>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</si>
  <si>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</si>
  <si>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</si>
  <si>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</si>
  <si>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</si>
  <si>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</si>
  <si>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</si>
  <si>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</si>
  <si>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</si>
  <si>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</si>
  <si>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</si>
  <si>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</si>
  <si>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</si>
  <si>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</si>
  <si>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</si>
  <si>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</si>
  <si>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</si>
  <si>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</si>
  <si>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</si>
  <si>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</si>
  <si>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</si>
  <si>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</si>
  <si>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</si>
  <si>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</si>
  <si>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</si>
  <si>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</si>
  <si>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</si>
  <si>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</si>
  <si>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</si>
  <si>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</si>
  <si>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</si>
  <si>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</si>
  <si>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</si>
  <si>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</si>
  <si>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</si>
  <si>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</si>
  <si>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</si>
  <si>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</si>
  <si>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</si>
  <si>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</si>
  <si>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</si>
  <si>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</si>
  <si>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</si>
  <si>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</si>
  <si>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</si>
  <si>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</si>
  <si>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</si>
  <si>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</si>
  <si>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</si>
  <si>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</si>
  <si>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</si>
  <si>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</si>
  <si>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</si>
  <si>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</si>
  <si>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</si>
  <si>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</si>
  <si>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</si>
  <si>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</si>
  <si>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</si>
  <si>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</si>
  <si>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</si>
  <si>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</si>
  <si>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</si>
  <si>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</si>
  <si>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</si>
  <si>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</si>
  <si>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</si>
  <si>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</si>
  <si>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</si>
  <si>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</si>
  <si>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</si>
  <si>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</si>
  <si>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</si>
  <si>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</si>
  <si>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</si>
  <si>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</si>
  <si>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</si>
  <si>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</si>
  <si>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</si>
  <si>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</si>
  <si>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</si>
  <si>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</si>
  <si>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</si>
  <si>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</si>
  <si>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</si>
  <si>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</si>
  <si>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</si>
  <si>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</si>
  <si>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</si>
  <si>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</si>
  <si>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</si>
  <si>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</si>
  <si>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</si>
  <si>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</si>
  <si>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</si>
  <si>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</si>
  <si>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</si>
  <si>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</si>
  <si>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</si>
  <si>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</si>
  <si>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</si>
  <si>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</si>
  <si>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</si>
  <si>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</si>
  <si>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</si>
  <si>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</si>
  <si>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</si>
  <si>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</si>
  <si>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</si>
  <si>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</si>
  <si>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</si>
  <si>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</si>
  <si>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</si>
  <si>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</si>
  <si>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</si>
  <si>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</si>
  <si>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</si>
  <si>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</si>
  <si>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</si>
  <si>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</si>
  <si>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</si>
  <si>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</si>
  <si>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</si>
  <si>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</si>
  <si>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</si>
  <si>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</si>
  <si>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</si>
  <si>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</si>
  <si>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</si>
  <si>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</si>
  <si>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</si>
  <si>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</si>
  <si>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</si>
  <si>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</si>
  <si>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</si>
  <si>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</si>
  <si>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</si>
  <si>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</si>
  <si>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</si>
  <si>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</si>
  <si>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</si>
  <si>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</si>
  <si>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</si>
  <si>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</si>
  <si>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</si>
  <si>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</si>
  <si>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</si>
  <si>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</si>
  <si>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</si>
  <si>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</si>
  <si>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</si>
  <si>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</si>
  <si>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</si>
  <si>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</si>
  <si>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</si>
  <si>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</si>
  <si>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</si>
  <si>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</si>
  <si>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</si>
  <si>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</si>
  <si>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</si>
  <si>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</si>
  <si>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</si>
  <si>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</si>
  <si>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</si>
  <si>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</si>
  <si>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</si>
  <si>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</si>
  <si>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</si>
  <si>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</si>
  <si>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</si>
  <si>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</si>
  <si>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</si>
  <si>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</si>
  <si>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</si>
  <si>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</si>
  <si>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</si>
  <si>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</si>
  <si>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</si>
  <si>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</si>
  <si>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</si>
  <si>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</si>
  <si>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</si>
  <si>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</si>
  <si>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</si>
  <si>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</si>
  <si>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</si>
  <si>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</si>
  <si>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</si>
  <si>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</si>
  <si>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</si>
  <si>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</si>
  <si>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</si>
  <si>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</si>
  <si>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</si>
  <si>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</si>
  <si>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</si>
  <si>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</si>
  <si>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</si>
  <si>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</si>
  <si>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</si>
  <si>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</si>
  <si>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</si>
  <si>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</si>
  <si>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</si>
  <si>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</si>
  <si>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</si>
  <si>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</si>
  <si>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</si>
  <si>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</si>
  <si>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</si>
  <si>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</si>
  <si>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</si>
  <si>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</si>
  <si>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</si>
  <si>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</si>
  <si>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</si>
  <si>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</si>
  <si>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</si>
  <si>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</si>
  <si>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</si>
  <si>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</si>
  <si>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</si>
  <si>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</si>
  <si>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</si>
  <si>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</si>
  <si>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</si>
  <si>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</si>
  <si>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</si>
  <si>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</si>
  <si>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</si>
  <si>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</si>
  <si>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</si>
  <si>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</si>
  <si>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</si>
  <si>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</si>
  <si>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</si>
  <si>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</si>
  <si>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</si>
  <si>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</si>
  <si>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</si>
  <si>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</si>
  <si>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</si>
  <si>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</si>
  <si>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</si>
  <si>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</si>
  <si>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</si>
  <si>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</si>
  <si>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</si>
  <si>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</si>
  <si>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</si>
  <si>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</si>
  <si>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</si>
  <si>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</si>
  <si>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</si>
  <si>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</si>
  <si>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</si>
  <si>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</si>
  <si>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</si>
  <si>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</si>
  <si>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</si>
  <si>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</si>
  <si>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</si>
  <si>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</si>
  <si>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</si>
  <si>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</si>
  <si>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</si>
  <si>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</si>
  <si>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</si>
  <si>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</si>
  <si>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</si>
  <si>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</si>
  <si>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</si>
  <si>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</si>
  <si>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</si>
  <si>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</si>
  <si>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</si>
  <si>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</si>
  <si>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</si>
  <si>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</si>
  <si>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</si>
  <si>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</si>
  <si>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</si>
  <si>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</si>
  <si>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</si>
  <si>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</si>
  <si>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</si>
  <si>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</si>
  <si>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</si>
  <si>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</si>
  <si>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</si>
  <si>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</si>
  <si>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</si>
  <si>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</si>
  <si>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</si>
  <si>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</si>
  <si>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</si>
  <si>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</si>
  <si>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</si>
  <si>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</si>
  <si>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</si>
  <si>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</si>
  <si>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</si>
  <si>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</si>
  <si>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</si>
  <si>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</si>
  <si>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</si>
  <si>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</si>
  <si>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</si>
  <si>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</si>
  <si>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</si>
  <si>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</si>
  <si>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</si>
  <si>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</si>
  <si>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</si>
  <si>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</si>
  <si>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</si>
  <si>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</si>
  <si>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</si>
  <si>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</si>
  <si>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</si>
  <si>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</si>
  <si>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</si>
  <si>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</si>
  <si>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</si>
  <si>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</si>
  <si>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</si>
  <si>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</si>
  <si>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</si>
  <si>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</si>
  <si>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</si>
  <si>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</si>
  <si>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</si>
  <si>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</si>
  <si>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</si>
  <si>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</si>
  <si>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</si>
  <si>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</si>
  <si>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</si>
  <si>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</si>
  <si>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</si>
  <si>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</si>
  <si>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</si>
  <si>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</si>
  <si>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</si>
  <si>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</si>
  <si>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</si>
  <si>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</si>
  <si>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</si>
  <si>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</si>
  <si>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</si>
  <si>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</si>
  <si>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</si>
  <si>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</si>
  <si>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</si>
  <si>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</si>
  <si>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</si>
  <si>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</si>
  <si>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</si>
  <si>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</si>
  <si>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</si>
  <si>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</si>
  <si>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</si>
  <si>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</si>
  <si>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</si>
  <si>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</si>
  <si>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</si>
  <si>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</si>
  <si>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</si>
  <si>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</si>
  <si>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</si>
  <si>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</si>
  <si>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</si>
  <si>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</si>
  <si>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</si>
  <si>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</si>
  <si>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</si>
  <si>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</si>
  <si>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</si>
  <si>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</si>
  <si>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</si>
  <si>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</si>
  <si>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</si>
  <si>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</si>
  <si>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</si>
  <si>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</si>
  <si>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</si>
  <si>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</si>
  <si>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</si>
  <si>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</si>
  <si>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</si>
  <si>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</si>
  <si>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</si>
  <si>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</si>
  <si>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</si>
  <si>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</si>
  <si>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</si>
  <si>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</si>
  <si>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</si>
  <si>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</si>
  <si>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</si>
  <si>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</si>
  <si>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</si>
  <si>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</si>
  <si>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</si>
  <si>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</si>
  <si>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</si>
  <si>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</si>
  <si>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</si>
  <si>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</si>
  <si>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</si>
  <si>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</si>
  <si>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</si>
  <si>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</si>
  <si>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</si>
  <si>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</si>
  <si>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</si>
  <si>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</si>
  <si>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</si>
  <si>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</si>
  <si>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</si>
  <si>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</si>
  <si>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</si>
  <si>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</si>
  <si>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</si>
  <si>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</si>
  <si>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</si>
  <si>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</si>
  <si>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</si>
  <si>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</si>
  <si>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</si>
  <si>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</si>
  <si>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</si>
  <si>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</si>
  <si>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</si>
  <si>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</si>
  <si>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</si>
  <si>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</si>
  <si>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</si>
  <si>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</si>
  <si>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</si>
  <si>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</si>
  <si>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</si>
  <si>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</si>
  <si>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</si>
  <si>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</si>
  <si>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</si>
  <si>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</si>
  <si>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</si>
  <si>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</si>
  <si>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</si>
  <si>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</si>
  <si>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</si>
  <si>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</si>
  <si>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</si>
  <si>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</si>
  <si>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</si>
  <si>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</si>
  <si>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</si>
  <si>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</si>
  <si>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</si>
  <si>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</si>
  <si>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</si>
  <si>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</si>
  <si>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</si>
  <si>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</si>
  <si>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</si>
  <si>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</si>
  <si>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</si>
  <si>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</si>
  <si>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</si>
  <si>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</si>
  <si>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</si>
  <si>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</si>
  <si>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</si>
  <si>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</si>
  <si>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</si>
  <si>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</si>
  <si>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</si>
  <si>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</si>
  <si>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</si>
  <si>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</si>
  <si>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</si>
  <si>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</si>
  <si>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</si>
  <si>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</si>
  <si>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</si>
  <si>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</si>
  <si>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</si>
  <si>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</si>
  <si>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</si>
  <si>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</si>
  <si>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</si>
  <si>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</si>
  <si>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</si>
  <si>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</si>
  <si>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</si>
  <si>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</si>
  <si>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</si>
  <si>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</si>
  <si>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</si>
  <si>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</si>
  <si>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</si>
  <si>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</si>
  <si>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</si>
  <si>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</si>
  <si>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</si>
  <si>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</si>
  <si>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</si>
  <si>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</si>
  <si>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</si>
  <si>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</si>
  <si>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</si>
  <si>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</si>
  <si>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</si>
  <si>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</si>
  <si>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</si>
  <si>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</si>
  <si>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</si>
  <si>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</si>
  <si>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</si>
  <si>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</si>
  <si>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</si>
  <si>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</si>
  <si>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</si>
  <si>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</si>
  <si>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</si>
  <si>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</si>
  <si>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</si>
  <si>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</si>
  <si>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</si>
  <si>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</si>
  <si>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</si>
  <si>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</si>
  <si>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</si>
  <si>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</si>
  <si>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</si>
  <si>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</si>
  <si>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</si>
  <si>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</si>
  <si>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</si>
  <si>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</si>
  <si>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</si>
  <si>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</si>
  <si>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</si>
  <si>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</si>
  <si>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</si>
  <si>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</si>
  <si>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</si>
  <si>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</si>
  <si>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</si>
  <si>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</si>
  <si>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</si>
  <si>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</si>
  <si>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</si>
  <si>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</si>
  <si>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</si>
  <si>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</si>
  <si>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</si>
  <si>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</si>
  <si>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</si>
  <si>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</si>
  <si>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</si>
  <si>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</si>
  <si>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</si>
  <si>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</si>
  <si>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</si>
  <si>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</si>
  <si>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</si>
  <si>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</si>
  <si>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</si>
  <si>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</si>
  <si>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</si>
  <si>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</si>
  <si>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</si>
  <si>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</si>
  <si>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</si>
  <si>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</si>
  <si>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</si>
  <si>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</si>
  <si>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</si>
  <si>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</si>
  <si>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</si>
  <si>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</si>
  <si>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</si>
  <si>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</si>
  <si>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</si>
  <si>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</si>
  <si>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</si>
  <si>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</si>
  <si>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</si>
  <si>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</si>
  <si>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</si>
  <si>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</si>
  <si>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</si>
  <si>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</si>
  <si>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</si>
  <si>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</si>
  <si>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</si>
  <si>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</si>
  <si>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</si>
  <si>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</si>
  <si>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</si>
  <si>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</si>
  <si>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</si>
  <si>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</si>
  <si>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</si>
  <si>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</si>
  <si>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</si>
  <si>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</si>
  <si>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</si>
  <si>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</si>
  <si>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</si>
  <si>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</si>
  <si>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</si>
  <si>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</si>
  <si>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</si>
  <si>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</si>
  <si>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</si>
  <si>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</si>
  <si>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</si>
  <si>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</si>
  <si>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</si>
  <si>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</si>
  <si>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</si>
  <si>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</si>
  <si>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</si>
  <si>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</si>
  <si>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</si>
  <si>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</si>
  <si>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</si>
  <si>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</si>
  <si>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</si>
  <si>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</si>
  <si>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</si>
  <si>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</si>
  <si>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</si>
  <si>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</si>
  <si>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</si>
  <si>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</si>
  <si>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</si>
  <si>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</si>
  <si>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</si>
  <si>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</si>
  <si>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</si>
  <si>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</si>
  <si>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</si>
  <si>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</si>
  <si>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</si>
  <si>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</si>
  <si>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</si>
  <si>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</si>
  <si>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</si>
  <si>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</si>
  <si>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</si>
  <si>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</si>
  <si>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</si>
  <si>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</si>
  <si>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</si>
  <si>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</si>
  <si>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</si>
  <si>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</si>
  <si>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</si>
  <si>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</si>
  <si>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</si>
  <si>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</si>
  <si>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</si>
  <si>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</si>
  <si>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</si>
  <si>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</si>
  <si>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</si>
  <si>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</si>
  <si>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</si>
  <si>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</si>
  <si>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</si>
  <si>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</si>
  <si>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</si>
  <si>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</si>
  <si>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</si>
  <si>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</si>
  <si>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</si>
  <si>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</si>
  <si>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</si>
  <si>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</si>
  <si>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</si>
  <si>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</si>
  <si>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</si>
  <si>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</si>
  <si>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</si>
  <si>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</si>
  <si>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</si>
  <si>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</si>
  <si>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</si>
  <si>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</si>
  <si>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</si>
  <si>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</si>
  <si>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</si>
  <si>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</si>
  <si>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</si>
  <si>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</si>
  <si>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</si>
  <si>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</si>
  <si>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</si>
  <si>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</si>
  <si>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</si>
  <si>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</si>
  <si>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</si>
  <si>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</si>
  <si>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</si>
  <si>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</si>
  <si>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</si>
  <si>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</si>
  <si>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</si>
  <si>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</si>
  <si>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</si>
  <si>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</si>
  <si>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</si>
  <si>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</si>
  <si>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</si>
  <si>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</si>
  <si>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</si>
  <si>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</si>
  <si>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</si>
  <si>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</si>
  <si>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</si>
  <si>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</si>
  <si>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</si>
  <si>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</si>
  <si>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</si>
  <si>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</si>
  <si>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</si>
  <si>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</si>
  <si>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</si>
  <si>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</si>
  <si>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</si>
  <si>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</si>
  <si>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</si>
  <si>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</si>
  <si>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</si>
  <si>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</si>
  <si>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</si>
  <si>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</si>
  <si>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</si>
  <si>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</si>
  <si>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</si>
  <si>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</si>
  <si>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</si>
  <si>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</si>
  <si>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</si>
  <si>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</si>
  <si>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</si>
  <si>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</si>
  <si>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</si>
  <si>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</si>
  <si>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</si>
  <si>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</si>
  <si>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</si>
  <si>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</si>
  <si>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</si>
  <si>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</si>
  <si>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</si>
  <si>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</si>
  <si>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</si>
  <si>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</si>
  <si>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</si>
  <si>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</si>
  <si>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</si>
  <si>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</si>
  <si>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</si>
  <si>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</si>
  <si>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</si>
  <si>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</si>
  <si>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</si>
  <si>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</si>
  <si>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</si>
  <si>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</si>
  <si>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</si>
  <si>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</si>
  <si>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</si>
  <si>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</si>
  <si>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</si>
  <si>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</si>
  <si>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</si>
  <si>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</si>
  <si>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</si>
  <si>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</si>
  <si>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</si>
  <si>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</si>
  <si>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</si>
  <si>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</si>
  <si>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</si>
  <si>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</si>
  <si>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</si>
  <si>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</si>
  <si>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</si>
  <si>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</si>
  <si>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</si>
  <si>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</si>
  <si>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</si>
  <si>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</si>
  <si>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</si>
  <si>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</si>
  <si>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</si>
  <si>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</si>
  <si>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</si>
  <si>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</si>
  <si>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</si>
  <si>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</si>
  <si>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</si>
  <si>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</si>
  <si>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</si>
  <si>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</si>
  <si>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</si>
  <si>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</si>
  <si>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</si>
  <si>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</si>
  <si>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</si>
  <si>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</si>
  <si>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</si>
  <si>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</si>
  <si>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</si>
  <si>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</si>
  <si>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</si>
  <si>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</si>
  <si>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</si>
  <si>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</si>
  <si>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</si>
  <si>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</si>
  <si>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</si>
  <si>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</si>
  <si>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</si>
  <si>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</si>
  <si>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</si>
  <si>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</si>
  <si>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</si>
  <si>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</si>
  <si>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</si>
  <si>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</si>
  <si>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</si>
  <si>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</si>
  <si>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</si>
  <si>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</si>
  <si>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</si>
  <si>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</si>
  <si>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</si>
  <si>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</si>
  <si>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</si>
  <si>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</si>
  <si>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</si>
  <si>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</si>
  <si>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</si>
  <si>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</si>
  <si>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</si>
  <si>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</si>
  <si>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</si>
  <si>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</si>
  <si>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</si>
  <si>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</si>
  <si>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</si>
  <si>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</si>
  <si>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</si>
  <si>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</si>
  <si>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</si>
  <si>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</si>
  <si>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</si>
  <si>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</si>
  <si>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</si>
  <si>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</si>
  <si>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</si>
  <si>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</si>
  <si>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</si>
  <si>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</si>
  <si>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</si>
  <si>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</si>
  <si>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</si>
  <si>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</si>
  <si>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</si>
  <si>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</si>
  <si>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</si>
  <si>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</si>
  <si>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</si>
  <si>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</si>
  <si>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</si>
  <si>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</si>
  <si>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</si>
  <si>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</si>
  <si>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</si>
  <si>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</si>
  <si>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</si>
  <si>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</si>
  <si>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</si>
  <si>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</si>
  <si>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</si>
  <si>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</si>
  <si>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</si>
  <si>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</si>
  <si>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</si>
  <si>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</si>
  <si>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</si>
  <si>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</si>
  <si>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</si>
  <si>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</si>
  <si>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</si>
  <si>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</si>
  <si>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</si>
  <si>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</si>
  <si>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</si>
  <si>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</si>
  <si>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</si>
  <si>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</si>
  <si>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</si>
  <si>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</si>
  <si>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</si>
  <si>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</si>
  <si>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</si>
  <si>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</si>
  <si>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</si>
  <si>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</si>
  <si>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</si>
  <si>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</si>
  <si>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</si>
  <si>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</si>
  <si>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</si>
  <si>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</si>
  <si>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</si>
  <si>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</si>
  <si>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</si>
  <si>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</si>
  <si>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</si>
  <si>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</si>
  <si>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</si>
  <si>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</si>
  <si>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</si>
  <si>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</si>
  <si>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</si>
  <si>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</si>
  <si>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</si>
  <si>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</si>
  <si>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</si>
  <si>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</si>
  <si>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</si>
  <si>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</si>
  <si>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</si>
  <si>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</si>
  <si>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</si>
  <si>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</si>
  <si>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</si>
  <si>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</si>
  <si>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</si>
  <si>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</si>
  <si>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</si>
  <si>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</si>
  <si>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</si>
  <si>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</si>
  <si>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</si>
  <si>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</si>
  <si>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</si>
  <si>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</si>
  <si>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</si>
  <si>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</si>
  <si>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</si>
  <si>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</si>
  <si>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</si>
  <si>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</si>
  <si>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</si>
  <si>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</si>
  <si>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</si>
  <si>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</si>
  <si>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</si>
  <si>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</si>
  <si>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</si>
  <si>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</si>
  <si>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</si>
  <si>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</si>
  <si>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</si>
  <si>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</si>
  <si>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</si>
  <si>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</si>
  <si>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</si>
  <si>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</si>
  <si>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</si>
  <si>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</si>
  <si>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</si>
  <si>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</si>
  <si>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</si>
  <si>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</si>
  <si>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</si>
  <si>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</si>
  <si>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</si>
  <si>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</si>
  <si>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</si>
  <si>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</si>
  <si>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</si>
  <si>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</si>
  <si>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</si>
  <si>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</si>
  <si>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</si>
  <si>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</si>
  <si>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</si>
  <si>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</si>
  <si>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</si>
  <si>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</si>
  <si>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</si>
  <si>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</si>
  <si>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</si>
  <si>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</si>
  <si>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</si>
  <si>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</si>
  <si>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</si>
  <si>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</si>
  <si>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</si>
  <si>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</si>
  <si>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</si>
  <si>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</si>
  <si>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</si>
  <si>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</si>
  <si>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</si>
  <si>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</si>
  <si>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</si>
  <si>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</si>
  <si>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</si>
  <si>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</si>
  <si>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</si>
  <si>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</si>
  <si>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</si>
  <si>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</si>
  <si>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</si>
  <si>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</si>
  <si>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</si>
  <si>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</si>
  <si>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</si>
  <si>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</si>
  <si>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</si>
  <si>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</si>
  <si>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</si>
  <si>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</si>
  <si>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</si>
  <si>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</si>
  <si>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</si>
  <si>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</si>
  <si>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</si>
  <si>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</si>
  <si>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</si>
  <si>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</si>
  <si>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</si>
  <si>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</si>
  <si>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</si>
  <si>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</si>
  <si>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</si>
  <si>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</si>
  <si>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</si>
  <si>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</si>
  <si>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</si>
  <si>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</si>
  <si>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</si>
  <si>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</si>
  <si>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</si>
  <si>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</si>
  <si>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</si>
  <si>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</si>
  <si>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</si>
  <si>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</si>
  <si>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</si>
  <si>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</si>
  <si>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</si>
  <si>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</si>
  <si>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</si>
  <si>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</si>
  <si>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</si>
  <si>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</si>
  <si>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</si>
  <si>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</si>
  <si>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</si>
  <si>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</si>
  <si>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</si>
  <si>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</si>
  <si>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</si>
  <si>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</si>
  <si>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</si>
  <si>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</si>
  <si>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</si>
  <si>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</si>
  <si>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</si>
  <si>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</si>
  <si>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</si>
  <si>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</si>
  <si>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</si>
  <si>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</si>
  <si>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</si>
  <si>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</si>
  <si>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</si>
  <si>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</si>
  <si>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</si>
  <si>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</si>
  <si>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</si>
  <si>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</si>
  <si>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</si>
  <si>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</si>
  <si>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</si>
  <si>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</si>
  <si>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</si>
  <si>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</si>
  <si>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</si>
  <si>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</si>
  <si>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</si>
  <si>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</si>
  <si>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</si>
  <si>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</si>
  <si>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</si>
  <si>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</si>
  <si>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</si>
  <si>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</si>
  <si>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</si>
  <si>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</si>
  <si>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</si>
  <si>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</si>
  <si>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</si>
  <si>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</si>
  <si>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</si>
  <si>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</si>
  <si>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</si>
  <si>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</si>
  <si>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</si>
  <si>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</si>
  <si>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</si>
  <si>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</si>
  <si>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</si>
  <si>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</si>
  <si>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</si>
  <si>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</si>
  <si>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</si>
  <si>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</si>
  <si>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</si>
  <si>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</si>
  <si>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</si>
  <si>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</si>
  <si>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</si>
  <si>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</si>
  <si>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</si>
  <si>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</si>
  <si>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</si>
  <si>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</si>
  <si>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</si>
  <si>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</si>
  <si>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</si>
  <si>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</si>
  <si>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</si>
  <si>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</si>
  <si>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</si>
  <si>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</si>
  <si>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</si>
  <si>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</si>
  <si>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</si>
  <si>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</si>
  <si>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</si>
  <si>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</si>
  <si>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</si>
  <si>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</si>
  <si>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</si>
  <si>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</si>
  <si>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</si>
  <si>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</si>
  <si>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</si>
  <si>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</si>
  <si>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</si>
  <si>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</si>
  <si>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</si>
  <si>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</si>
  <si>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</si>
  <si>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</si>
  <si>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</si>
  <si>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</si>
  <si>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</si>
  <si>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</si>
  <si>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</si>
  <si>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</si>
  <si>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</si>
  <si>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</si>
  <si>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</si>
  <si>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</si>
  <si>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</si>
  <si>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</si>
  <si>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</si>
  <si>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</si>
  <si>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</si>
  <si>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</si>
  <si>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</si>
  <si>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</si>
  <si>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</si>
  <si>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</si>
  <si>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</si>
  <si>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</si>
  <si>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</si>
  <si>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</si>
  <si>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</si>
  <si>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</si>
  <si>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</si>
  <si>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</si>
  <si>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</si>
  <si>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</si>
  <si>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</si>
  <si>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</si>
  <si>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</si>
  <si>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</si>
  <si>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</si>
  <si>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</si>
  <si>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</si>
  <si>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</si>
  <si>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</si>
  <si>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</si>
  <si>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</si>
  <si>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</si>
  <si>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</si>
  <si>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</si>
  <si>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</si>
  <si>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</si>
  <si>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</si>
  <si>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</si>
  <si>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</si>
  <si>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</si>
  <si>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</si>
  <si>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</si>
  <si>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</si>
  <si>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</si>
  <si>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</si>
  <si>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</si>
  <si>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</si>
  <si>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</si>
  <si>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</si>
  <si>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</si>
  <si>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</si>
  <si>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</si>
  <si>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</si>
  <si>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</si>
  <si>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</si>
  <si>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</si>
  <si>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</si>
  <si>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</si>
  <si>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</si>
  <si>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</si>
  <si>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</si>
  <si>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</si>
  <si>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</si>
  <si>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</si>
  <si>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</si>
  <si>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</si>
  <si>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</si>
  <si>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</si>
  <si>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</si>
  <si>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</si>
  <si>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</si>
  <si>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</si>
  <si>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</si>
  <si>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</si>
  <si>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</si>
  <si>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</si>
  <si>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</si>
  <si>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</si>
  <si>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</si>
  <si>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</si>
  <si>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</si>
  <si>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</si>
  <si>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</si>
  <si>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</si>
  <si>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</si>
  <si>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</si>
  <si>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</si>
  <si>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</si>
  <si>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</si>
  <si>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</si>
  <si>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</si>
  <si>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</si>
  <si>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</si>
  <si>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</si>
  <si>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</si>
  <si>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</si>
  <si>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</si>
  <si>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</si>
  <si>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</si>
  <si>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</si>
  <si>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</si>
  <si>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</si>
  <si>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</si>
  <si>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</si>
  <si>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</si>
  <si>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</si>
  <si>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</si>
  <si>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</si>
  <si>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</si>
  <si>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</si>
  <si>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</si>
  <si>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</si>
  <si>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</si>
  <si>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</si>
  <si>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</si>
  <si>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</si>
  <si>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</si>
  <si>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</si>
  <si>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</si>
  <si>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</si>
  <si>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</si>
  <si>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</si>
  <si>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</si>
  <si>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</si>
  <si>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</si>
  <si>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</si>
  <si>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</si>
  <si>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</si>
  <si>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</si>
  <si>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</si>
  <si>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</si>
  <si>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</si>
  <si>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</si>
  <si>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</si>
  <si>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</si>
  <si>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</si>
  <si>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</si>
  <si>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</si>
  <si>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</si>
  <si>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</si>
  <si>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</si>
  <si>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</si>
  <si>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</si>
  <si>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</si>
  <si>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</si>
  <si>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</si>
  <si>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</si>
  <si>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</si>
  <si>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</si>
  <si>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</si>
  <si>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</si>
  <si>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</si>
  <si>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</si>
  <si>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</si>
  <si>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</si>
  <si>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</si>
  <si>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</si>
  <si>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</si>
  <si>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</si>
  <si>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</si>
  <si>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</si>
  <si>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</si>
  <si>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</si>
  <si>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</si>
  <si>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</si>
  <si>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</si>
  <si>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</si>
  <si>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</si>
  <si>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</si>
  <si>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</si>
  <si>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</si>
  <si>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</si>
  <si>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</si>
  <si>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</si>
  <si>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</si>
  <si>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</si>
  <si>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</si>
  <si>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</si>
  <si>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</si>
  <si>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</si>
  <si>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</si>
  <si>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</si>
  <si>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</si>
  <si>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</si>
  <si>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</si>
  <si>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</si>
  <si>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</si>
  <si>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</si>
  <si>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</si>
  <si>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</si>
  <si>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</si>
  <si>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</si>
  <si>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</si>
  <si>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</si>
  <si>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</si>
  <si>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</si>
  <si>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</si>
  <si>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</si>
  <si>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</si>
  <si>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</si>
  <si>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</si>
  <si>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</si>
  <si>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</si>
  <si>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</si>
  <si>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</si>
  <si>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</si>
  <si>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</si>
  <si>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</si>
  <si>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</si>
  <si>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</si>
  <si>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</si>
  <si>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</si>
  <si>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</si>
  <si>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</si>
  <si>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</si>
  <si>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</si>
  <si>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</si>
  <si>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</si>
  <si>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</si>
  <si>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</si>
  <si>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</si>
  <si>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</si>
  <si>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</si>
  <si>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</si>
  <si>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</si>
  <si>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</si>
  <si>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</si>
  <si>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</si>
  <si>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</si>
  <si>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</si>
  <si>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</si>
  <si>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</si>
  <si>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</si>
  <si>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</si>
  <si>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</si>
  <si>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</si>
  <si>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</si>
  <si>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</si>
  <si>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</si>
  <si>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</si>
  <si>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</si>
  <si>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</si>
  <si>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</si>
  <si>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</si>
  <si>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</si>
  <si>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</si>
  <si>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</si>
  <si>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</si>
  <si>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</si>
  <si>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</si>
  <si>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</si>
  <si>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</si>
  <si>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</si>
  <si>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</si>
  <si>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</si>
  <si>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</si>
  <si>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</si>
  <si>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</si>
  <si>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</si>
  <si>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</si>
  <si>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</si>
  <si>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</si>
  <si>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</si>
  <si>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</si>
  <si>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</si>
  <si>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</si>
  <si>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</si>
  <si>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</si>
  <si>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</si>
  <si>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</si>
  <si>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</si>
  <si>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</si>
  <si>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</si>
  <si>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</si>
  <si>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</si>
  <si>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</si>
  <si>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</si>
  <si>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</si>
  <si>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</si>
  <si>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</si>
  <si>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</si>
  <si>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</si>
  <si>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</si>
  <si>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</si>
  <si>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</si>
  <si>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</si>
  <si>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</si>
  <si>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</si>
  <si>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</si>
  <si>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</si>
  <si>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</si>
  <si>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</si>
  <si>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</si>
  <si>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</si>
  <si>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</si>
  <si>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</si>
  <si>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</si>
  <si>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</si>
  <si>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</si>
  <si>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</si>
  <si>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</si>
  <si>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</si>
  <si>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</si>
  <si>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</si>
  <si>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</si>
  <si>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</si>
  <si>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</si>
  <si>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</si>
  <si>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</si>
  <si>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</si>
  <si>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</si>
  <si>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</si>
  <si>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</si>
  <si>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</si>
  <si>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</si>
  <si>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</si>
  <si>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</si>
  <si>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</si>
  <si>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</si>
  <si>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</si>
  <si>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</si>
  <si>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</si>
  <si>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</si>
  <si>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</si>
  <si>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</si>
  <si>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</si>
  <si>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</si>
  <si>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</si>
  <si>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</si>
  <si>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</si>
  <si>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</si>
  <si>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</si>
  <si>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</si>
  <si>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</si>
  <si>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</si>
  <si>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</si>
  <si>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</si>
  <si>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</si>
  <si>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</si>
  <si>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</si>
  <si>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</si>
  <si>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</si>
  <si>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</si>
  <si>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</si>
  <si>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</si>
  <si>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</si>
  <si>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</si>
  <si>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</si>
  <si>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</si>
  <si>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</si>
  <si>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</si>
  <si>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</si>
  <si>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</si>
  <si>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</si>
  <si>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</si>
  <si>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</si>
  <si>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</si>
  <si>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</si>
  <si>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</si>
  <si>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</si>
  <si>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</si>
  <si>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</si>
  <si>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</si>
  <si>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</si>
  <si>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</si>
  <si>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</si>
  <si>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</si>
  <si>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</si>
  <si>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</si>
  <si>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</si>
  <si>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</si>
  <si>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</si>
  <si>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</si>
  <si>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</si>
  <si>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</si>
  <si>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</si>
  <si>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</si>
  <si>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</si>
  <si>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</si>
  <si>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</si>
  <si>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</si>
  <si>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</si>
  <si>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</si>
  <si>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</si>
  <si>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</si>
  <si>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</si>
  <si>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</si>
  <si>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</si>
  <si>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</si>
  <si>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</si>
  <si>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</si>
  <si>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</si>
  <si>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</si>
  <si>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</si>
  <si>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</si>
  <si>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</si>
  <si>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</si>
  <si>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</si>
  <si>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</si>
  <si>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</si>
  <si>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</si>
  <si>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</si>
  <si>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</si>
  <si>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</si>
  <si>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</si>
  <si>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</si>
  <si>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</si>
  <si>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</si>
  <si>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</si>
  <si>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</si>
  <si>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</si>
  <si>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</si>
  <si>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</si>
  <si>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</si>
  <si>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</si>
  <si>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</si>
  <si>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</si>
  <si>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</si>
  <si>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</si>
  <si>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</si>
  <si>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</si>
  <si>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</si>
  <si>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</si>
  <si>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</si>
  <si>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</si>
  <si>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</si>
  <si>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</si>
  <si>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</si>
  <si>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</si>
  <si>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</si>
  <si>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</si>
  <si>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</si>
  <si>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</si>
  <si>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</si>
  <si>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</si>
  <si>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</si>
  <si>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</si>
  <si>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</si>
  <si>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</si>
  <si>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</si>
  <si>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</si>
  <si>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</si>
  <si>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</si>
  <si>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</si>
  <si>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</si>
  <si>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</si>
  <si>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</si>
  <si>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</si>
  <si>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</si>
  <si>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</si>
  <si>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</si>
  <si>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</si>
  <si>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</si>
  <si>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</si>
  <si>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</si>
  <si>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</si>
  <si>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</si>
  <si>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</si>
  <si>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</si>
  <si>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</si>
  <si>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</si>
  <si>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</si>
  <si>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</si>
  <si>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</si>
  <si>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</si>
  <si>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</si>
  <si>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</si>
  <si>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</si>
  <si>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</si>
  <si>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</si>
  <si>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</si>
  <si>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</si>
  <si>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</si>
  <si>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</si>
  <si>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</si>
  <si>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</si>
  <si>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</si>
  <si>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</si>
  <si>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</si>
  <si>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</si>
  <si>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</si>
  <si>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</si>
  <si>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</si>
  <si>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</si>
  <si>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</si>
  <si>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</si>
  <si>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</si>
  <si>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</si>
  <si>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</si>
  <si>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</si>
  <si>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</si>
  <si>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</si>
  <si>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</si>
  <si>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</si>
  <si>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</si>
  <si>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</si>
  <si>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</si>
  <si>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</si>
  <si>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</si>
  <si>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</si>
  <si>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</si>
  <si>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</si>
  <si>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</si>
  <si>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</si>
  <si>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</si>
  <si>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</si>
  <si>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</si>
  <si>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</si>
  <si>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</si>
  <si>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</si>
  <si>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</si>
  <si>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</si>
  <si>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</si>
  <si>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</si>
  <si>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</si>
  <si>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</si>
  <si>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</si>
  <si>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</si>
  <si>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</si>
  <si>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</si>
  <si>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</si>
  <si>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</si>
  <si>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</si>
  <si>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</si>
  <si>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</si>
  <si>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</si>
  <si>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</si>
  <si>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</si>
  <si>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</si>
  <si>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</si>
  <si>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</si>
  <si>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</si>
  <si>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</si>
  <si>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</si>
  <si>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</si>
  <si>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</si>
  <si>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</si>
  <si>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</si>
  <si>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</si>
  <si>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</si>
  <si>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</si>
  <si>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</si>
  <si>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</si>
  <si>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</si>
  <si>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</si>
  <si>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</si>
  <si>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</si>
  <si>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</si>
  <si>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</si>
  <si>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</si>
  <si>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</si>
  <si>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</si>
  <si>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</si>
  <si>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</si>
  <si>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</si>
  <si>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</si>
  <si>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</si>
  <si>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</si>
  <si>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</si>
  <si>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</si>
  <si>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</si>
  <si>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</si>
  <si>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</si>
  <si>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</si>
  <si>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</si>
  <si>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</si>
  <si>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</si>
  <si>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</si>
  <si>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</si>
  <si>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</si>
  <si>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</si>
  <si>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</si>
  <si>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</si>
  <si>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</si>
  <si>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</si>
  <si>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</si>
  <si>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</si>
  <si>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</si>
  <si>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</si>
  <si>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</si>
  <si>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</si>
  <si>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</si>
  <si>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</si>
  <si>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</si>
  <si>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</si>
  <si>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</si>
  <si>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</si>
  <si>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</si>
  <si>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</si>
  <si>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</si>
  <si>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</si>
  <si>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</si>
  <si>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</si>
  <si>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</si>
  <si>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</si>
  <si>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</si>
  <si>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</si>
  <si>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</si>
  <si>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</si>
  <si>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</si>
  <si>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</si>
  <si>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</si>
  <si>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</si>
  <si>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</si>
  <si>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</si>
  <si>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</si>
  <si>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</si>
  <si>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</si>
  <si>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</si>
  <si>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</si>
  <si>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</si>
  <si>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</si>
  <si>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</si>
  <si>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</si>
  <si>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</si>
  <si>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</si>
  <si>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</si>
  <si>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</si>
  <si>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</si>
  <si>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</si>
  <si>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</si>
  <si>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</si>
  <si>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</si>
  <si>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</si>
  <si>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</si>
  <si>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</si>
  <si>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</si>
  <si>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</si>
  <si>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</si>
  <si>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</si>
  <si>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</si>
  <si>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</si>
  <si>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</si>
  <si>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</si>
  <si>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</si>
  <si>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</si>
  <si>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</si>
  <si>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</si>
  <si>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</si>
  <si>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</si>
  <si>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</si>
  <si>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</si>
  <si>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</si>
  <si>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</si>
  <si>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</si>
  <si>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</si>
  <si>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</si>
  <si>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</si>
  <si>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</si>
  <si>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</si>
  <si>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</si>
  <si>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</si>
  <si>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</si>
  <si>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</si>
  <si>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</si>
  <si>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</si>
  <si>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</si>
  <si>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</si>
  <si>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</si>
  <si>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</si>
  <si>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</si>
  <si>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</si>
  <si>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</si>
  <si>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</si>
  <si>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</si>
  <si>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</si>
  <si>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</si>
  <si>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</si>
  <si>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</si>
  <si>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</si>
  <si>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</si>
  <si>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</si>
  <si>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</si>
  <si>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</si>
  <si>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</si>
  <si>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</si>
  <si>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</si>
  <si>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</si>
  <si>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</si>
  <si>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</si>
  <si>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</si>
  <si>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</si>
  <si>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</si>
  <si>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</si>
  <si>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</si>
  <si>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</si>
  <si>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</si>
  <si>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</si>
  <si>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</si>
  <si>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</si>
  <si>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</si>
  <si>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</si>
  <si>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</si>
  <si>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</si>
  <si>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</si>
  <si>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</si>
  <si>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</si>
  <si>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</si>
  <si>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</si>
  <si>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</si>
  <si>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</si>
  <si>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</si>
  <si>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</si>
  <si>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</si>
  <si>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</si>
  <si>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</si>
  <si>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</si>
  <si>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</si>
  <si>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</si>
  <si>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</si>
  <si>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</si>
  <si>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</si>
  <si>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</si>
  <si>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</si>
  <si>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</si>
  <si>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</si>
  <si>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</si>
  <si>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</si>
  <si>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</si>
  <si>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</si>
  <si>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</si>
  <si>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</si>
  <si>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</si>
  <si>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</si>
  <si>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</si>
  <si>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</si>
  <si>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</si>
  <si>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</si>
  <si>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</si>
  <si>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</si>
  <si>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</si>
  <si>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</si>
  <si>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</si>
  <si>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</si>
  <si>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</si>
  <si>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</si>
  <si>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</si>
  <si>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</si>
  <si>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</si>
  <si>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</si>
  <si>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</si>
  <si>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</si>
  <si>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</si>
  <si>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</si>
  <si>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</si>
  <si>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</si>
  <si>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</si>
  <si>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</si>
  <si>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</si>
  <si>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</si>
  <si>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</si>
  <si>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</si>
  <si>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</si>
  <si>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</si>
  <si>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</si>
  <si>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</si>
  <si>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</si>
  <si>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</si>
  <si>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</si>
  <si>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</si>
  <si>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</si>
  <si>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</si>
  <si>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</si>
  <si>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</si>
  <si>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</si>
  <si>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</si>
  <si>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</si>
  <si>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</si>
  <si>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</si>
  <si>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</si>
  <si>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</si>
  <si>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</si>
  <si>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</si>
  <si>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</si>
  <si>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</si>
  <si>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</si>
  <si>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</si>
  <si>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</si>
  <si>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</si>
  <si>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</si>
  <si>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</si>
  <si>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</si>
  <si>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</si>
  <si>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</si>
  <si>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</si>
  <si>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</si>
  <si>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</si>
  <si>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</si>
  <si>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</si>
  <si>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</si>
  <si>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</si>
  <si>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</si>
  <si>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</si>
  <si>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</si>
  <si>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</si>
  <si>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</si>
  <si>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</si>
  <si>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</si>
  <si>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</si>
  <si>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</si>
  <si>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</si>
  <si>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</si>
  <si>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</si>
  <si>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</si>
  <si>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</si>
  <si>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</si>
  <si>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</si>
  <si>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</si>
  <si>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</si>
  <si>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</si>
  <si>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</si>
  <si>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</si>
  <si>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</si>
  <si>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</si>
  <si>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</si>
  <si>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</si>
  <si>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</si>
  <si>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</si>
  <si>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</si>
  <si>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</si>
  <si>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</si>
  <si>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</si>
  <si>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</si>
  <si>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</si>
  <si>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</si>
  <si>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</si>
  <si>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</si>
  <si>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</si>
  <si>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</si>
  <si>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</si>
  <si>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</si>
  <si>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</si>
  <si>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</si>
  <si>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</si>
  <si>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</si>
  <si>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</si>
  <si>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</si>
  <si>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</si>
  <si>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</si>
  <si>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</si>
  <si>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</si>
  <si>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</si>
  <si>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</si>
  <si>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</si>
  <si>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</si>
  <si>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</si>
  <si>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</si>
  <si>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</si>
  <si>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</si>
  <si>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</si>
  <si>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</si>
  <si>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</si>
  <si>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</si>
  <si>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</si>
  <si>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</si>
  <si>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</si>
  <si>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</si>
  <si>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</si>
  <si>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</si>
  <si>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</si>
  <si>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</si>
  <si>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</si>
  <si>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</si>
  <si>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</si>
  <si>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</si>
  <si>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</si>
  <si>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</si>
  <si>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</si>
  <si>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</si>
  <si>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</si>
  <si>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</si>
  <si>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</si>
  <si>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</si>
  <si>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</si>
  <si>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</si>
  <si>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</si>
  <si>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</si>
  <si>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</si>
  <si>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</si>
  <si>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</si>
  <si>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</si>
  <si>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</si>
  <si>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</si>
  <si>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</si>
  <si>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</si>
  <si>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</si>
  <si>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</si>
  <si>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</si>
  <si>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</si>
  <si>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</si>
  <si>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</si>
  <si>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</si>
  <si>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</si>
  <si>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</si>
  <si>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</si>
  <si>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</si>
  <si>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</si>
  <si>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</si>
  <si>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</si>
  <si>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</si>
  <si>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</si>
  <si>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</si>
  <si>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</si>
  <si>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</si>
  <si>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</si>
  <si>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</si>
  <si>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</si>
  <si>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</si>
  <si>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</si>
  <si>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</si>
  <si>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</si>
  <si>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</si>
  <si>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</si>
  <si>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</si>
  <si>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</si>
  <si>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</si>
  <si>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</si>
  <si>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</si>
  <si>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</si>
  <si>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</si>
  <si>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</si>
  <si>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</si>
  <si>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</si>
  <si>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</si>
  <si>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</si>
  <si>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</si>
  <si>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</si>
  <si>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</si>
  <si>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</si>
  <si>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</si>
  <si>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</si>
  <si>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</si>
  <si>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</si>
  <si>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</si>
  <si>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</si>
  <si>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</si>
  <si>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</si>
  <si>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</si>
  <si>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</si>
  <si>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</si>
  <si>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</si>
  <si>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</si>
  <si>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</si>
  <si>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</si>
  <si>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</si>
  <si>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</si>
  <si>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</si>
  <si>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</si>
  <si>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</si>
  <si>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</si>
  <si>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</si>
  <si>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</si>
  <si>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</si>
  <si>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</si>
  <si>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</si>
  <si>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</si>
  <si>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</si>
  <si>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</si>
  <si>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</si>
  <si>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</si>
  <si>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</si>
  <si>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</si>
  <si>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</si>
  <si>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</si>
  <si>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</si>
  <si>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</si>
  <si>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</si>
  <si>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</si>
  <si>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</si>
  <si>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</si>
  <si>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</si>
  <si>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</si>
  <si>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</si>
  <si>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</si>
  <si>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</si>
  <si>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</si>
  <si>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</si>
  <si>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</si>
  <si>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</si>
  <si>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</si>
  <si>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</si>
  <si>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</si>
  <si>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</si>
  <si>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</si>
  <si>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</si>
  <si>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</si>
  <si>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</si>
  <si>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</si>
  <si>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</si>
  <si>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</si>
  <si>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</si>
  <si>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</si>
  <si>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</si>
  <si>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</si>
  <si>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</si>
  <si>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</si>
  <si>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</si>
  <si>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</si>
  <si>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</si>
  <si>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</si>
  <si>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</si>
  <si>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</si>
  <si>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</si>
  <si>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</si>
  <si>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</si>
  <si>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</si>
  <si>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</si>
  <si>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</si>
  <si>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</si>
  <si>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</si>
  <si>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</si>
  <si>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</si>
  <si>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</si>
  <si>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</si>
  <si>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</si>
  <si>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</si>
  <si>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</si>
  <si>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</si>
  <si>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</si>
  <si>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</si>
  <si>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</si>
  <si>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</si>
  <si>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</si>
  <si>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</si>
  <si>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</si>
  <si>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</si>
  <si>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</si>
  <si>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</si>
  <si>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</si>
  <si>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</si>
  <si>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</si>
  <si>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</si>
  <si>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</si>
  <si>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</si>
  <si>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</si>
  <si>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</si>
  <si>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</si>
  <si>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</si>
  <si>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</si>
  <si>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</si>
  <si>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</si>
  <si>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</si>
  <si>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</si>
  <si>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</si>
  <si>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</si>
  <si>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</si>
  <si>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</si>
  <si>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</si>
  <si>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</si>
  <si>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</si>
  <si>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</si>
  <si>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</si>
  <si>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</si>
  <si>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</si>
  <si>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</si>
  <si>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</si>
  <si>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</si>
  <si>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</si>
  <si>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</si>
  <si>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</si>
  <si>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</si>
  <si>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</si>
  <si>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</si>
  <si>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</si>
  <si>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</si>
  <si>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</si>
  <si>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</si>
  <si>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</si>
  <si>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</si>
  <si>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</si>
  <si>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</si>
  <si>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</si>
  <si>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</si>
  <si>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</si>
  <si>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</si>
  <si>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</si>
  <si>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</si>
  <si>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</si>
  <si>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</si>
  <si>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</si>
  <si>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</si>
  <si>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</si>
  <si>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</si>
  <si>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</si>
  <si>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</si>
  <si>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</si>
  <si>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</si>
  <si>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</si>
  <si>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</si>
  <si>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</si>
  <si>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</si>
  <si>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</si>
  <si>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</si>
  <si>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</si>
  <si>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</si>
  <si>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</si>
  <si>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</si>
  <si>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</si>
  <si>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</si>
  <si>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</si>
  <si>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</si>
  <si>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</si>
  <si>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</si>
  <si>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</si>
  <si>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</si>
  <si>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</si>
  <si>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</si>
  <si>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</si>
  <si>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</si>
  <si>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</si>
  <si>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</si>
  <si>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</si>
  <si>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</si>
  <si>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</si>
  <si>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</si>
  <si>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</si>
  <si>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</si>
  <si>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</si>
  <si>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</si>
  <si>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</si>
  <si>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</si>
  <si>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</si>
  <si>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</si>
  <si>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</si>
  <si>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</si>
  <si>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</si>
  <si>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</si>
  <si>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</si>
  <si>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</si>
  <si>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</si>
  <si>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</si>
  <si>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</si>
  <si>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</si>
  <si>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</si>
  <si>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</si>
  <si>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</si>
  <si>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</si>
  <si>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</si>
  <si>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</si>
  <si>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</si>
  <si>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</si>
  <si>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</si>
  <si>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</si>
  <si>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</si>
  <si>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</si>
  <si>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</si>
  <si>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</si>
  <si>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</si>
  <si>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</si>
  <si>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</si>
  <si>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</si>
  <si>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</si>
  <si>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</si>
  <si>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</si>
  <si>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</si>
  <si>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</si>
  <si>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</si>
  <si>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</si>
  <si>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</si>
  <si>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</si>
  <si>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</si>
  <si>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</si>
  <si>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</si>
  <si>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</si>
  <si>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</si>
  <si>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</si>
  <si>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</si>
  <si>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</si>
  <si>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</si>
  <si>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</si>
  <si>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</si>
  <si>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</si>
  <si>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</si>
  <si>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</si>
  <si>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</si>
  <si>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</si>
  <si>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</si>
  <si>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</si>
  <si>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</si>
  <si>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</si>
  <si>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</si>
  <si>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</si>
  <si>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</si>
  <si>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</si>
  <si>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</si>
  <si>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</si>
  <si>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</si>
  <si>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</si>
  <si>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</si>
  <si>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</si>
  <si>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</si>
  <si>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</si>
  <si>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</si>
  <si>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</si>
  <si>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</si>
  <si>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</si>
  <si>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</si>
  <si>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</si>
  <si>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</si>
  <si>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</si>
  <si>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</si>
  <si>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</si>
  <si>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</si>
  <si>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</si>
  <si>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</si>
  <si>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</si>
  <si>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</si>
  <si>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</si>
  <si>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</si>
  <si>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</si>
  <si>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</si>
  <si>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</si>
  <si>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</si>
  <si>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</si>
  <si>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</si>
  <si>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</si>
  <si>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</si>
  <si>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</si>
  <si>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</si>
  <si>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</si>
  <si>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</si>
  <si>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</si>
  <si>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</si>
  <si>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</si>
  <si>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</si>
  <si>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</si>
  <si>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</si>
  <si>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</si>
  <si>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</si>
  <si>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</si>
  <si>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</si>
  <si>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</si>
  <si>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</si>
  <si>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</si>
  <si>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</si>
  <si>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</si>
  <si>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</si>
  <si>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</si>
  <si>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</si>
  <si>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</si>
  <si>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</si>
  <si>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</si>
  <si>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</si>
  <si>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</si>
  <si>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</si>
  <si>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</si>
  <si>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</si>
  <si>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</si>
  <si>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</si>
  <si>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</si>
  <si>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</si>
  <si>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</si>
  <si>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</si>
  <si>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</si>
  <si>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</si>
  <si>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</si>
  <si>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</si>
  <si>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</si>
  <si>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</si>
  <si>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</si>
  <si>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</si>
  <si>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</si>
  <si>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</si>
  <si>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</si>
  <si>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</si>
  <si>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</si>
  <si>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</si>
  <si>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</si>
  <si>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</si>
  <si>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</si>
  <si>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</si>
  <si>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</si>
  <si>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</si>
  <si>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</si>
  <si>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</si>
  <si>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</si>
  <si>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</si>
  <si>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</si>
  <si>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</si>
  <si>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</si>
  <si>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</si>
  <si>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</si>
  <si>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</si>
  <si>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</si>
  <si>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</si>
  <si>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</si>
  <si>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</si>
  <si>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</si>
  <si>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</si>
  <si>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</si>
  <si>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</si>
  <si>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</si>
  <si>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</si>
  <si>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</si>
  <si>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</si>
  <si>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</si>
  <si>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</si>
  <si>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</si>
  <si>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</si>
  <si>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</si>
  <si>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</si>
  <si>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</si>
  <si>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</si>
  <si>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</si>
  <si>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</si>
  <si>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</si>
  <si>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</si>
  <si>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</si>
  <si>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</si>
  <si>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</si>
  <si>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</si>
  <si>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</si>
  <si>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</si>
  <si>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</si>
  <si>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</si>
  <si>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</si>
  <si>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</si>
  <si>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</si>
  <si>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</si>
  <si>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</si>
  <si>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</si>
  <si>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</si>
  <si>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</si>
  <si>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</si>
  <si>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</si>
  <si>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</si>
  <si>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</si>
  <si>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</si>
  <si>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</si>
  <si>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</si>
  <si>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</si>
  <si>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</si>
  <si>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</si>
  <si>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</si>
  <si>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</si>
  <si>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</si>
  <si>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</si>
  <si>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</si>
  <si>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</si>
  <si>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</si>
  <si>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</si>
  <si>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</si>
  <si>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</si>
  <si>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</si>
  <si>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</si>
  <si>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</si>
  <si>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</si>
  <si>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</si>
  <si>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</si>
  <si>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</si>
  <si>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</si>
  <si>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</si>
  <si>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</si>
  <si>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</si>
  <si>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</si>
  <si>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</si>
  <si>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</si>
  <si>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</si>
  <si>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</si>
  <si>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</si>
  <si>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</si>
  <si>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</si>
  <si>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</si>
  <si>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</si>
  <si>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</si>
  <si>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</si>
  <si>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</si>
  <si>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</si>
  <si>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</si>
  <si>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</si>
  <si>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</si>
  <si>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</si>
  <si>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</si>
  <si>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</si>
  <si>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</si>
  <si>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</si>
  <si>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</si>
  <si>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</si>
  <si>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</si>
  <si>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</si>
  <si>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</si>
  <si>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</si>
  <si>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</si>
  <si>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</si>
  <si>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</si>
  <si>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</si>
  <si>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</si>
  <si>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</si>
  <si>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</si>
  <si>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</si>
  <si>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</si>
  <si>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</si>
  <si>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</si>
  <si>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</si>
  <si>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</si>
  <si>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</si>
  <si>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</si>
  <si>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</si>
  <si>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</si>
  <si>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</si>
  <si>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</si>
  <si>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</si>
  <si>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</si>
  <si>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</si>
  <si>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</si>
  <si>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</si>
  <si>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</si>
  <si>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</si>
  <si>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</si>
  <si>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</si>
  <si>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</si>
  <si>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</si>
  <si>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</si>
  <si>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</si>
  <si>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</si>
  <si>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</si>
  <si>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</si>
  <si>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</si>
  <si>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</si>
  <si>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</si>
  <si>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</si>
  <si>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</si>
  <si>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</si>
  <si>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</si>
  <si>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</si>
  <si>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</si>
  <si>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</si>
  <si>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</si>
  <si>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</si>
  <si>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</si>
  <si>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</si>
  <si>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</si>
  <si>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</si>
  <si>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</si>
  <si>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</si>
  <si>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</si>
  <si>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</si>
  <si>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</si>
  <si>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</si>
  <si>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</si>
  <si>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</si>
  <si>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</si>
  <si>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</si>
  <si>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</si>
  <si>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</si>
  <si>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</si>
  <si>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</si>
  <si>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</si>
  <si>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</si>
  <si>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</si>
  <si>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</si>
  <si>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</si>
  <si>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</si>
  <si>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</si>
  <si>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</si>
  <si>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</si>
  <si>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</si>
  <si>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</si>
  <si>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</si>
  <si>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</si>
  <si>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</si>
  <si>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</si>
  <si>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</si>
  <si>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</si>
  <si>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</si>
  <si>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</si>
  <si>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</si>
  <si>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</si>
  <si>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</si>
  <si>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</si>
  <si>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</si>
  <si>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</si>
  <si>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</si>
  <si>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</si>
  <si>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</si>
  <si>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</si>
  <si>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</si>
  <si>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</si>
  <si>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</si>
  <si>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</si>
  <si>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</si>
  <si>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</si>
  <si>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</si>
  <si>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</si>
  <si>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</si>
  <si>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</si>
  <si>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</si>
  <si>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</si>
  <si>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</si>
  <si>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</si>
  <si>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</si>
  <si>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</si>
  <si>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</si>
  <si>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</si>
  <si>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</si>
  <si>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</si>
  <si>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</si>
  <si>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</si>
  <si>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</si>
  <si>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</si>
  <si>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</si>
  <si>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</si>
  <si>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</si>
  <si>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</si>
  <si>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</si>
  <si>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</si>
  <si>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</si>
  <si>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</si>
  <si>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</si>
  <si>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</si>
  <si>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</si>
  <si>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</si>
  <si>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</si>
  <si>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</si>
  <si>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</si>
  <si>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</si>
  <si>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</si>
  <si>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</si>
  <si>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</si>
  <si>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</si>
  <si>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</si>
  <si>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</si>
  <si>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</si>
  <si>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</si>
  <si>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</si>
  <si>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</si>
  <si>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</si>
  <si>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</si>
  <si>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</si>
  <si>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</si>
  <si>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</si>
  <si>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</si>
  <si>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</si>
  <si>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</si>
  <si>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</si>
  <si>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</si>
  <si>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</si>
  <si>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</si>
  <si>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</si>
  <si>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</si>
  <si>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</si>
  <si>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</si>
  <si>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</si>
  <si>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</si>
  <si>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</si>
  <si>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</si>
  <si>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</si>
  <si>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</si>
  <si>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</si>
  <si>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</si>
  <si>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</si>
  <si>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</si>
  <si>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</si>
  <si>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</si>
  <si>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</si>
  <si>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</si>
  <si>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</si>
  <si>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</si>
  <si>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</si>
  <si>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</si>
  <si>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</si>
  <si>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</si>
  <si>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</si>
  <si>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</si>
  <si>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</si>
  <si>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</si>
  <si>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</si>
  <si>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</si>
  <si>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</si>
  <si>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</si>
  <si>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</si>
  <si>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</si>
  <si>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</si>
  <si>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</si>
  <si>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</si>
  <si>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</si>
  <si>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</si>
  <si>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</si>
  <si>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</si>
  <si>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</si>
  <si>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</si>
  <si>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</si>
  <si>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</si>
  <si>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</si>
  <si>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</si>
  <si>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</si>
  <si>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</si>
  <si>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</si>
  <si>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</si>
  <si>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</si>
  <si>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</si>
  <si>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</si>
  <si>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</si>
  <si>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</si>
  <si>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</si>
  <si>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</si>
  <si>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</si>
  <si>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</si>
  <si>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</si>
  <si>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</si>
  <si>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</si>
  <si>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</si>
  <si>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</si>
  <si>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</si>
  <si>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</si>
  <si>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</si>
  <si>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</si>
  <si>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</si>
  <si>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</si>
  <si>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</si>
  <si>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</si>
  <si>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</si>
  <si>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</si>
  <si>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</si>
  <si>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</si>
  <si>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</si>
  <si>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</si>
  <si>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</si>
  <si>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</si>
  <si>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</si>
  <si>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</si>
  <si>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</si>
  <si>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</si>
  <si>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</si>
  <si>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</si>
  <si>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</si>
  <si>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</si>
  <si>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</si>
  <si>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</si>
  <si>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</si>
  <si>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</si>
  <si>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</si>
  <si>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</si>
  <si>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</si>
  <si>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</si>
  <si>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</si>
  <si>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</si>
  <si>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</si>
  <si>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</si>
  <si>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</si>
  <si>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</si>
  <si>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</si>
  <si>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</si>
  <si>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</si>
  <si>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</si>
  <si>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</si>
  <si>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</si>
  <si>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</si>
  <si>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</si>
  <si>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</si>
  <si>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</si>
  <si>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</si>
  <si>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</si>
  <si>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</si>
  <si>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</si>
  <si>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</si>
  <si>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</si>
  <si>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</si>
  <si>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</si>
  <si>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</si>
  <si>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</si>
  <si>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</si>
  <si>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</si>
  <si>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</si>
  <si>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</si>
  <si>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</si>
  <si>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</si>
  <si>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</si>
  <si>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</si>
  <si>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</si>
  <si>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</si>
  <si>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</si>
  <si>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</si>
  <si>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</si>
  <si>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</si>
  <si>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</si>
  <si>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</si>
  <si>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</si>
  <si>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</si>
  <si>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</si>
  <si>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</si>
  <si>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</si>
  <si>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</si>
  <si>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</si>
  <si>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</si>
  <si>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</si>
  <si>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</si>
  <si>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</si>
  <si>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</si>
  <si>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</si>
  <si>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</si>
  <si>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</si>
  <si>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</si>
  <si>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</si>
  <si>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</si>
  <si>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</si>
  <si>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</si>
  <si>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</si>
  <si>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</si>
  <si>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</si>
  <si>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</si>
  <si>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</si>
  <si>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</si>
  <si>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</si>
  <si>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</si>
  <si>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</si>
  <si>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</si>
  <si>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</si>
  <si>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</si>
  <si>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</si>
  <si>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</si>
  <si>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</si>
  <si>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</si>
  <si>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</si>
  <si>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</si>
  <si>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</si>
  <si>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</si>
  <si>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</si>
  <si>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</si>
  <si>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</si>
  <si>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</si>
  <si>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</si>
  <si>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</si>
  <si>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</si>
  <si>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</si>
  <si>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</si>
  <si>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</si>
  <si>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</si>
  <si>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</si>
  <si>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</si>
  <si>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</si>
  <si>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</si>
  <si>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</si>
  <si>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</si>
  <si>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</si>
  <si>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</si>
  <si>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</si>
  <si>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</si>
  <si>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</si>
  <si>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</si>
  <si>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</si>
  <si>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</si>
  <si>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</si>
  <si>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</si>
  <si>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</si>
  <si>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</si>
  <si>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</si>
  <si>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</si>
  <si>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</si>
  <si>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</si>
  <si>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</si>
  <si>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</si>
  <si>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</si>
  <si>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</si>
  <si>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</si>
  <si>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</si>
  <si>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</si>
  <si>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</si>
  <si>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</si>
  <si>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</si>
  <si>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</si>
  <si>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</si>
  <si>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</si>
  <si>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</si>
  <si>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</si>
  <si>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</si>
  <si>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</si>
  <si>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</si>
  <si>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</si>
  <si>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</si>
  <si>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</si>
  <si>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</si>
  <si>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</si>
  <si>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</si>
  <si>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</si>
  <si>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</si>
  <si>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</si>
  <si>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</si>
  <si>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</si>
  <si>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</si>
  <si>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</si>
  <si>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</si>
  <si>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</si>
  <si>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</si>
  <si>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</si>
  <si>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</si>
  <si>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</si>
  <si>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</si>
  <si>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</si>
  <si>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</si>
  <si>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</si>
  <si>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</si>
  <si>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</si>
  <si>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</si>
  <si>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</si>
  <si>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</si>
  <si>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</si>
  <si>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</si>
  <si>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</si>
  <si>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</si>
  <si>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</si>
  <si>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</si>
  <si>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</si>
  <si>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</si>
  <si>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</si>
  <si>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</si>
  <si>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</si>
  <si>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</si>
  <si>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</si>
  <si>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</si>
  <si>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</si>
  <si>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</si>
  <si>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</si>
  <si>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</si>
  <si>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</si>
  <si>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</si>
  <si>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</si>
  <si>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</si>
  <si>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</si>
  <si>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</si>
  <si>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</si>
  <si>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</si>
  <si>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</si>
  <si>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</si>
  <si>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</si>
  <si>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</si>
  <si>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</si>
  <si>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</si>
  <si>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</si>
  <si>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</si>
  <si>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</si>
  <si>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</si>
  <si>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</si>
  <si>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</si>
  <si>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</si>
  <si>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</si>
  <si>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</si>
  <si>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</si>
  <si>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</si>
  <si>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</si>
  <si>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</si>
  <si>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</si>
  <si>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</si>
  <si>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</si>
  <si>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</si>
  <si>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</si>
  <si>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</si>
  <si>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</si>
  <si>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</si>
  <si>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</si>
  <si>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</si>
  <si>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</si>
  <si>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</si>
  <si>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</si>
  <si>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</si>
  <si>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</si>
  <si>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</si>
  <si>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</si>
  <si>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</si>
  <si>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</si>
  <si>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</si>
  <si>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</si>
  <si>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</si>
  <si>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</si>
  <si>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</si>
  <si>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</si>
  <si>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</si>
  <si>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</si>
  <si>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</si>
  <si>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</si>
  <si>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</si>
  <si>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</si>
  <si>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</si>
  <si>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</si>
  <si>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</si>
  <si>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</si>
  <si>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</si>
  <si>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</si>
  <si>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</si>
  <si>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</si>
  <si>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</si>
  <si>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</si>
  <si>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</si>
  <si>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</si>
  <si>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</si>
  <si>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</si>
  <si>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</si>
  <si>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</si>
  <si>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</si>
  <si>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</si>
  <si>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</si>
  <si>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</si>
  <si>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</si>
  <si>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</si>
  <si>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</si>
  <si>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</si>
  <si>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</si>
  <si>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</si>
  <si>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</si>
  <si>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</si>
  <si>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</si>
  <si>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</si>
  <si>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</si>
  <si>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</si>
  <si>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</si>
  <si>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</si>
  <si>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</si>
  <si>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</si>
  <si>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</si>
  <si>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</si>
  <si>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</si>
  <si>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</si>
  <si>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</si>
  <si>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</si>
  <si>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</si>
  <si>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</si>
  <si>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</si>
  <si>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</si>
  <si>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</si>
  <si>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</si>
  <si>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</si>
  <si>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</si>
  <si>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</si>
  <si>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</si>
  <si>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</si>
  <si>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</si>
  <si>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</si>
  <si>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</si>
  <si>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</si>
  <si>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</si>
  <si>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</si>
  <si>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</si>
  <si>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</si>
  <si>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</si>
  <si>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</si>
  <si>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</si>
  <si>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</si>
  <si>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</si>
  <si>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</si>
  <si>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</si>
  <si>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</si>
  <si>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</si>
  <si>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</si>
  <si>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</si>
  <si>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</si>
  <si>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</si>
  <si>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</si>
  <si>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</si>
  <si>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</si>
  <si>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</si>
  <si>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</si>
  <si>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</si>
  <si>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</si>
  <si>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</si>
  <si>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</si>
  <si>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</si>
  <si>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</si>
  <si>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</si>
  <si>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</si>
  <si>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</si>
  <si>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</si>
  <si>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</si>
  <si>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</si>
  <si>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</si>
  <si>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</si>
  <si>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</si>
  <si>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</si>
  <si>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</si>
  <si>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</si>
  <si>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</si>
  <si>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</si>
  <si>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</si>
  <si>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</si>
  <si>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</si>
  <si>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</si>
  <si>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</si>
  <si>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</si>
  <si>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</si>
  <si>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</si>
  <si>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</si>
  <si>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</si>
  <si>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</si>
  <si>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</si>
  <si>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</si>
  <si>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</si>
  <si>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</si>
  <si>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</si>
  <si>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</si>
  <si>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</si>
  <si>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</si>
  <si>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</si>
  <si>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</si>
  <si>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</si>
  <si>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</si>
  <si>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</si>
  <si>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</si>
  <si>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</si>
  <si>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</si>
  <si>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</si>
  <si>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</si>
  <si>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</si>
  <si>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</si>
  <si>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</si>
  <si>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</si>
  <si>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</si>
  <si>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</si>
  <si>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</si>
  <si>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</si>
  <si>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</si>
  <si>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</si>
  <si>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</si>
  <si>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</si>
  <si>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</si>
  <si>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</si>
  <si>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</si>
  <si>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</si>
  <si>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</si>
  <si>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</si>
  <si>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</si>
  <si>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</si>
  <si>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</si>
  <si>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</si>
  <si>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</si>
  <si>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</si>
  <si>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</si>
  <si>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</si>
  <si>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</si>
  <si>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</si>
  <si>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</si>
  <si>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</si>
  <si>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</si>
  <si>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</si>
  <si>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</si>
  <si>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</si>
  <si>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</si>
  <si>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</si>
  <si>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</si>
  <si>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</si>
  <si>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</si>
  <si>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</si>
  <si>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</si>
  <si>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</si>
  <si>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</si>
  <si>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</si>
  <si>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</si>
  <si>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</si>
  <si>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</si>
  <si>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</si>
  <si>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</si>
  <si>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</si>
  <si>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</si>
  <si>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</si>
  <si>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</si>
  <si>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</si>
  <si>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</si>
  <si>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</si>
  <si>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</si>
  <si>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</si>
  <si>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</si>
  <si>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</si>
  <si>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</si>
  <si>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</si>
  <si>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</si>
  <si>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</si>
  <si>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</si>
  <si>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</si>
  <si>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</si>
  <si>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</si>
  <si>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</si>
  <si>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</si>
  <si>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</si>
  <si>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</si>
  <si>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</si>
  <si>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</si>
  <si>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</si>
  <si>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</si>
  <si>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</si>
  <si>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</si>
  <si>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</si>
  <si>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</si>
  <si>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</si>
  <si>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</si>
  <si>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</si>
  <si>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</si>
  <si>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</si>
  <si>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</si>
  <si>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</si>
  <si>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</si>
  <si>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</si>
  <si>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</si>
  <si>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</si>
  <si>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</si>
  <si>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</si>
  <si>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</si>
  <si>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</si>
  <si>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</si>
  <si>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</si>
  <si>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</si>
  <si>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</si>
  <si>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</si>
  <si>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</si>
  <si>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</si>
  <si>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</si>
  <si>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</si>
  <si>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</si>
  <si>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</si>
  <si>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</si>
  <si>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</si>
  <si>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</si>
  <si>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</si>
  <si>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</si>
  <si>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</si>
  <si>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</si>
  <si>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</si>
  <si>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</si>
  <si>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</si>
  <si>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</si>
  <si>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</si>
  <si>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</si>
  <si>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</si>
  <si>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</si>
  <si>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</si>
  <si>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</si>
  <si>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</si>
  <si>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</si>
  <si>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</si>
  <si>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</si>
  <si>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</si>
  <si>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</si>
  <si>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</si>
  <si>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</si>
  <si>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</si>
  <si>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</si>
  <si>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</si>
  <si>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</si>
  <si>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</si>
  <si>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</si>
  <si>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</si>
  <si>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</si>
  <si>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</si>
  <si>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</si>
  <si>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</si>
  <si>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</si>
  <si>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</si>
  <si>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</si>
  <si>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</si>
  <si>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</si>
  <si>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</si>
  <si>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</si>
  <si>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</si>
  <si>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</si>
  <si>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</si>
  <si>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</si>
  <si>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</si>
  <si>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</si>
  <si>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</si>
  <si>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</si>
  <si>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</si>
  <si>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</si>
  <si>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</si>
  <si>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</si>
  <si>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</si>
  <si>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</si>
  <si>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</si>
  <si>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</si>
  <si>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</si>
  <si>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</si>
  <si>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</si>
  <si>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</si>
  <si>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</si>
  <si>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</si>
  <si>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</si>
  <si>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</si>
  <si>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</si>
  <si>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</si>
  <si>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</si>
  <si>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</si>
  <si>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</si>
  <si>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</si>
  <si>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</si>
  <si>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</si>
  <si>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</si>
  <si>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</si>
  <si>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</si>
  <si>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</si>
  <si>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</si>
  <si>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</si>
  <si>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</si>
  <si>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</si>
  <si>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</si>
  <si>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</si>
  <si>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</si>
  <si>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</si>
  <si>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</si>
  <si>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</si>
  <si>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</si>
  <si>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</si>
  <si>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</si>
  <si>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</si>
  <si>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</si>
  <si>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</si>
  <si>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</si>
  <si>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</si>
  <si>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</si>
  <si>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</si>
  <si>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</si>
  <si>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</si>
  <si>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</si>
  <si>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</si>
  <si>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</si>
  <si>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</si>
  <si>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</si>
  <si>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</si>
  <si>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</si>
  <si>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</si>
  <si>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</si>
  <si>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</si>
  <si>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</si>
  <si>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</si>
  <si>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</si>
  <si>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</si>
  <si>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</si>
  <si>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</si>
  <si>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</si>
  <si>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</si>
  <si>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</si>
  <si>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</si>
  <si>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</si>
  <si>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</si>
  <si>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</si>
  <si>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</si>
  <si>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</si>
  <si>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</si>
  <si>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</si>
  <si>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</si>
  <si>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</si>
  <si>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</si>
  <si>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</si>
  <si>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</si>
  <si>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</si>
  <si>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</si>
  <si>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</si>
  <si>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</si>
  <si>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</si>
  <si>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</si>
  <si>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</si>
  <si>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</si>
  <si>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</si>
  <si>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</si>
  <si>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</si>
  <si>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</si>
  <si>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</si>
  <si>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</si>
  <si>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</si>
  <si>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</si>
  <si>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</si>
  <si>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</si>
  <si>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</si>
  <si>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</si>
  <si>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</si>
  <si>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</si>
  <si>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</si>
  <si>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</si>
  <si>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</si>
  <si>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</si>
  <si>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</si>
  <si>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</si>
  <si>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</si>
  <si>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</si>
  <si>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</si>
  <si>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</si>
  <si>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</si>
  <si>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</si>
  <si>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</si>
  <si>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</si>
  <si>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</si>
  <si>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</si>
  <si>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</si>
  <si>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</si>
  <si>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</si>
  <si>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</si>
  <si>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</si>
  <si>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</si>
  <si>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</si>
  <si>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</si>
  <si>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</si>
  <si>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</si>
  <si>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</si>
  <si>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</si>
  <si>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</si>
  <si>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</si>
  <si>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</si>
  <si>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</si>
  <si>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</si>
  <si>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</si>
  <si>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</si>
  <si>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</si>
  <si>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</si>
  <si>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</si>
  <si>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</si>
  <si>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</si>
  <si>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</si>
  <si>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</si>
  <si>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</si>
  <si>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</si>
  <si>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</si>
  <si>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</si>
  <si>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</si>
  <si>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</si>
  <si>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</si>
  <si>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</si>
  <si>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</si>
  <si>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</si>
  <si>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</si>
  <si>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</si>
  <si>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</si>
  <si>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</si>
  <si>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</si>
  <si>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</si>
  <si>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</si>
  <si>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</si>
  <si>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</si>
  <si>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</si>
  <si>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</si>
  <si>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</si>
  <si>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</si>
  <si>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</si>
  <si>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</si>
  <si>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</si>
  <si>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</si>
  <si>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</si>
  <si>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</si>
  <si>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</si>
  <si>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</si>
  <si>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</si>
  <si>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</si>
  <si>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</si>
  <si>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</si>
  <si>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</si>
  <si>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</si>
  <si>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</si>
  <si>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</si>
  <si>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</si>
  <si>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</si>
  <si>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</si>
  <si>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</si>
  <si>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</si>
  <si>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</si>
  <si>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</si>
  <si>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</si>
  <si>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</si>
  <si>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</si>
  <si>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</si>
  <si>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</si>
  <si>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</si>
  <si>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</si>
  <si>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</si>
  <si>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</si>
  <si>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</si>
  <si>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</si>
  <si>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</si>
  <si>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</si>
  <si>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</si>
  <si>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</si>
  <si>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</si>
  <si>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</si>
  <si>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</si>
  <si>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</si>
  <si>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</si>
  <si>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</si>
  <si>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</si>
  <si>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</si>
  <si>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</si>
  <si>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</si>
  <si>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</si>
  <si>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</si>
  <si>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</si>
  <si>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</si>
  <si>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</si>
  <si>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</si>
  <si>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</si>
  <si>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</si>
  <si>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</si>
  <si>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</si>
  <si>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</si>
  <si>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</si>
  <si>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</si>
  <si>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</si>
  <si>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</si>
  <si>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</si>
  <si>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</si>
  <si>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</si>
  <si>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</si>
  <si>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</si>
  <si>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</si>
  <si>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</si>
  <si>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</si>
  <si>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</si>
  <si>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</si>
  <si>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</si>
  <si>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</si>
  <si>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</si>
  <si>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</si>
  <si>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</si>
  <si>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</si>
  <si>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</si>
  <si>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</si>
  <si>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</si>
  <si>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</si>
  <si>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</si>
  <si>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</si>
  <si>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</si>
  <si>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</si>
  <si>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</si>
  <si>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</si>
  <si>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</si>
  <si>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</si>
  <si>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</si>
  <si>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</si>
  <si>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</si>
  <si>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</si>
  <si>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</si>
  <si>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</si>
  <si>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</si>
  <si>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</si>
  <si>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</si>
  <si>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</si>
  <si>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</si>
  <si>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</si>
  <si>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</si>
  <si>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</si>
  <si>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</si>
  <si>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</si>
  <si>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</si>
  <si>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</si>
  <si>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</si>
  <si>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</si>
  <si>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</si>
  <si>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</si>
  <si>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</si>
  <si>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</si>
  <si>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</si>
  <si>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</si>
  <si>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</si>
  <si>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</si>
  <si>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</si>
  <si>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</si>
  <si>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</si>
  <si>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</si>
  <si>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</si>
  <si>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</si>
  <si>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</si>
  <si>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</si>
  <si>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</si>
  <si>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</si>
  <si>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</si>
  <si>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</si>
  <si>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</si>
  <si>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</si>
  <si>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</si>
  <si>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</si>
  <si>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</si>
  <si>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</si>
  <si>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</si>
  <si>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</si>
  <si>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</si>
  <si>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</si>
  <si>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</si>
  <si>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</si>
  <si>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</si>
  <si>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</si>
  <si>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</si>
  <si>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</si>
  <si>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</si>
  <si>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</si>
  <si>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</si>
  <si>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</si>
  <si>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</si>
  <si>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</si>
  <si>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</si>
  <si>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</si>
  <si>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</si>
  <si>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</si>
  <si>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</si>
  <si>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</si>
  <si>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</si>
  <si>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</si>
  <si>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</si>
  <si>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</si>
  <si>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</si>
  <si>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</si>
  <si>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</si>
  <si>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</si>
  <si>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</si>
  <si>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</si>
  <si>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</si>
  <si>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</si>
  <si>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</si>
  <si>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</si>
  <si>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</si>
  <si>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</si>
  <si>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</si>
  <si>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</si>
  <si>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</si>
  <si>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</si>
  <si>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</si>
  <si>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</si>
  <si>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</si>
  <si>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</si>
  <si>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</si>
  <si>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</si>
  <si>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</si>
  <si>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</si>
  <si>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</si>
  <si>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</si>
  <si>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</si>
  <si>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</si>
  <si>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</si>
  <si>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</si>
  <si>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</si>
  <si>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</si>
  <si>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</si>
  <si>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</si>
  <si>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</si>
  <si>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</si>
  <si>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</si>
  <si>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</si>
  <si>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</si>
  <si>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</si>
  <si>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</si>
  <si>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</si>
  <si>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</si>
  <si>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</si>
  <si>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</si>
  <si>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</si>
  <si>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</si>
  <si>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</si>
  <si>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</si>
  <si>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</si>
  <si>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</si>
  <si>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</si>
  <si>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</si>
  <si>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</si>
  <si>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</si>
  <si>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</si>
  <si>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</si>
  <si>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</si>
  <si>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</si>
  <si>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</si>
  <si>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</si>
  <si>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</si>
  <si>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</si>
  <si>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</si>
  <si>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</si>
  <si>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</si>
  <si>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</si>
  <si>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</si>
  <si>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</si>
  <si>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</si>
  <si>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</si>
  <si>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</si>
  <si>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</si>
  <si>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</si>
  <si>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</si>
  <si>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</si>
  <si>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</si>
  <si>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</si>
  <si>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</si>
  <si>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</si>
  <si>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</si>
  <si>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</si>
  <si>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</si>
  <si>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</si>
  <si>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</si>
  <si>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</si>
  <si>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</si>
  <si>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</si>
  <si>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</si>
  <si>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</si>
  <si>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</si>
  <si>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</si>
  <si>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</si>
  <si>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</si>
  <si>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</si>
  <si>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</si>
  <si>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</si>
  <si>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</si>
  <si>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</si>
  <si>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</si>
  <si>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</si>
  <si>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</si>
  <si>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</si>
  <si>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</si>
  <si>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</si>
  <si>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</si>
  <si>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</si>
  <si>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</si>
  <si>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</si>
  <si>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</si>
  <si>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</si>
  <si>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</si>
  <si>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</si>
  <si>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</si>
  <si>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</si>
  <si>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</si>
  <si>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</si>
  <si>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</si>
  <si>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</si>
  <si>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</si>
  <si>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</si>
  <si>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</si>
  <si>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</si>
  <si>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</si>
  <si>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</si>
  <si>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</si>
  <si>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</si>
  <si>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</si>
  <si>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</si>
  <si>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</si>
  <si>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</si>
  <si>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</si>
  <si>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</si>
  <si>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</si>
  <si>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</si>
  <si>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</si>
  <si>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</si>
  <si>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</si>
  <si>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</si>
  <si>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</si>
  <si>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</si>
  <si>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</si>
  <si>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</si>
  <si>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</si>
  <si>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</si>
  <si>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</si>
  <si>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</si>
  <si>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</si>
  <si>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</si>
  <si>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</si>
  <si>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</si>
  <si>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</si>
  <si>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</si>
  <si>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</si>
  <si>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</si>
  <si>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</si>
  <si>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</si>
  <si>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</si>
  <si>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</si>
  <si>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</si>
  <si>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</si>
  <si>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</si>
  <si>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</si>
  <si>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</si>
  <si>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</si>
  <si>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</si>
  <si>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</si>
  <si>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</si>
  <si>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</si>
  <si>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</si>
  <si>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</si>
  <si>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</si>
  <si>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</si>
  <si>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</si>
  <si>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</si>
  <si>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</si>
  <si>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</si>
  <si>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</si>
  <si>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</si>
  <si>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</si>
  <si>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</si>
  <si>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</si>
  <si>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</si>
  <si>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</si>
  <si>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</si>
  <si>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</si>
  <si>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</si>
  <si>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</si>
  <si>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</si>
  <si>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</si>
  <si>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</si>
  <si>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</si>
  <si>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</si>
  <si>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</si>
  <si>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</si>
  <si>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</si>
  <si>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</si>
  <si>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</si>
  <si>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</si>
  <si>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</si>
  <si>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</si>
  <si>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</si>
  <si>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</si>
  <si>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</si>
  <si>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</si>
  <si>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</si>
  <si>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</si>
  <si>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</si>
  <si>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</si>
  <si>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</si>
  <si>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</si>
  <si>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</si>
  <si>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</si>
  <si>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</si>
  <si>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</si>
  <si>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</si>
  <si>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</si>
  <si>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</si>
  <si>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</si>
  <si>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</si>
  <si>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</si>
  <si>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</si>
  <si>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</si>
  <si>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</si>
  <si>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</si>
  <si>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</si>
  <si>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</si>
  <si>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</si>
  <si>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</si>
  <si>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</si>
  <si>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</si>
  <si>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</si>
  <si>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</si>
  <si>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</si>
  <si>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</si>
  <si>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</si>
  <si>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</si>
  <si>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</si>
  <si>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</si>
  <si>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</si>
  <si>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</si>
  <si>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</si>
  <si>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</si>
  <si>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</si>
  <si>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</si>
  <si>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</si>
  <si>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</si>
  <si>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</si>
  <si>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</si>
  <si>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</si>
  <si>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</si>
  <si>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</si>
  <si>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</si>
  <si>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</si>
  <si>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</si>
  <si>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</si>
  <si>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</si>
  <si>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</si>
  <si>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</si>
  <si>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</si>
  <si>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</si>
  <si>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</si>
  <si>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</si>
  <si>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</si>
  <si>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</si>
  <si>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</si>
  <si>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</si>
  <si>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</si>
  <si>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</si>
  <si>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</si>
  <si>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</si>
  <si>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</si>
  <si>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</si>
  <si>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</si>
  <si>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</si>
  <si>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</si>
  <si>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</si>
  <si>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</si>
  <si>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</si>
  <si>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</si>
  <si>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</si>
  <si>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</si>
  <si>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</si>
  <si>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</si>
  <si>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</si>
  <si>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</si>
  <si>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</si>
  <si>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</si>
  <si>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</si>
  <si>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</si>
  <si>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</si>
  <si>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</si>
  <si>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</si>
  <si>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</si>
  <si>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</si>
  <si>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</si>
  <si>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</si>
  <si>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</si>
  <si>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</si>
  <si>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</si>
  <si>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</si>
  <si>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</si>
  <si>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</si>
  <si>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</si>
  <si>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</si>
  <si>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</si>
  <si>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</si>
  <si>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</si>
  <si>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</si>
  <si>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</si>
  <si>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</si>
  <si>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</si>
  <si>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</si>
  <si>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</si>
  <si>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</si>
  <si>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</si>
  <si>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</si>
  <si>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</si>
  <si>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</si>
  <si>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</si>
  <si>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</si>
  <si>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</si>
  <si>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</si>
  <si>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</si>
  <si>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</si>
  <si>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</si>
  <si>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</si>
  <si>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</si>
  <si>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</si>
  <si>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</si>
  <si>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</si>
  <si>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</si>
  <si>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</si>
  <si>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</si>
  <si>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</si>
  <si>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</si>
  <si>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</si>
  <si>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</si>
  <si>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</si>
  <si>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</si>
  <si>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</si>
  <si>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</si>
  <si>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</si>
  <si>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</si>
  <si>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</si>
  <si>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</si>
  <si>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</si>
  <si>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</si>
  <si>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</si>
  <si>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</si>
  <si>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</si>
  <si>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</si>
  <si>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</si>
  <si>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</si>
  <si>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</si>
  <si>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</si>
  <si>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</si>
  <si>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</si>
  <si>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</si>
  <si>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</si>
  <si>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</si>
  <si>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</si>
  <si>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</si>
  <si>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</si>
  <si>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</si>
  <si>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</si>
  <si>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</si>
  <si>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</si>
  <si>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</si>
  <si>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</si>
  <si>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</si>
  <si>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</si>
  <si>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</si>
  <si>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</si>
  <si>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</si>
  <si>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</si>
  <si>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</si>
  <si>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</si>
  <si>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</si>
  <si>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</si>
  <si>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</si>
  <si>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</si>
  <si>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</si>
  <si>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</si>
  <si>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</si>
  <si>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</si>
  <si>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</si>
  <si>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</si>
  <si>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</si>
  <si>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</si>
  <si>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</si>
  <si>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</si>
  <si>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</si>
  <si>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</si>
  <si>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</si>
  <si>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</si>
  <si>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</si>
  <si>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</si>
  <si>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</si>
  <si>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</si>
  <si>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</si>
  <si>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</si>
  <si>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</si>
  <si>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</si>
  <si>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</si>
  <si>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</si>
  <si>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</si>
  <si>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</si>
  <si>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</si>
  <si>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</si>
  <si>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</si>
  <si>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</si>
  <si>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</si>
  <si>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</si>
  <si>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</si>
  <si>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</si>
  <si>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</si>
  <si>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</si>
  <si>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</si>
  <si>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</si>
  <si>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</si>
  <si>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</si>
  <si>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</si>
  <si>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</si>
  <si>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</si>
  <si>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</si>
  <si>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</si>
  <si>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</si>
  <si>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</si>
  <si>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</si>
  <si>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</si>
  <si>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</si>
  <si>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</si>
  <si>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</si>
  <si>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</si>
  <si>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</si>
  <si>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</si>
  <si>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</si>
  <si>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</si>
  <si>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</si>
  <si>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</si>
  <si>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</si>
  <si>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</si>
  <si>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</si>
  <si>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</si>
  <si>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</si>
  <si>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</si>
  <si>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</si>
  <si>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</si>
  <si>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</si>
  <si>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</si>
  <si>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</si>
  <si>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</si>
  <si>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</si>
  <si>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</si>
  <si>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</si>
  <si>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</si>
  <si>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</si>
  <si>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</si>
  <si>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</si>
  <si>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</si>
  <si>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</si>
  <si>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</si>
  <si>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</si>
  <si>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</si>
  <si>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</si>
  <si>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</si>
  <si>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</si>
  <si>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</si>
  <si>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</si>
  <si>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</si>
  <si>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</si>
  <si>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</si>
  <si>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</si>
  <si>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</si>
  <si>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</si>
  <si>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</si>
  <si>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</si>
  <si>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</si>
  <si>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</si>
  <si>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</si>
  <si>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</si>
  <si>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</si>
  <si>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</si>
  <si>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</si>
  <si>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</si>
  <si>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</si>
  <si>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</si>
  <si>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</si>
  <si>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</si>
  <si>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</si>
  <si>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</si>
  <si>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</si>
  <si>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</si>
  <si>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</si>
  <si>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</si>
  <si>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</si>
  <si>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</si>
  <si>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</si>
  <si>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</si>
  <si>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</si>
  <si>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</si>
  <si>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</si>
  <si>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</si>
  <si>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</si>
  <si>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</si>
  <si>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</si>
  <si>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</si>
  <si>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</si>
  <si>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</si>
  <si>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</si>
  <si>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</si>
  <si>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</si>
  <si>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</si>
  <si>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</si>
  <si>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</si>
  <si>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</si>
  <si>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</si>
  <si>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</si>
  <si>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</si>
  <si>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</si>
  <si>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</si>
  <si>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</si>
  <si>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</si>
  <si>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</si>
  <si>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</si>
  <si>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</si>
  <si>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</si>
  <si>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</si>
  <si>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</si>
  <si>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</si>
  <si>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</si>
  <si>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</si>
  <si>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</si>
  <si>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</si>
  <si>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</si>
  <si>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</si>
  <si>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</si>
  <si>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</si>
  <si>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</si>
  <si>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</si>
  <si>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</si>
  <si>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</si>
  <si>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</si>
  <si>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</si>
  <si>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</si>
  <si>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</si>
  <si>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</si>
  <si>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</si>
  <si>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</si>
  <si>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</si>
  <si>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</si>
  <si>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</si>
  <si>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</si>
  <si>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</si>
  <si>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</si>
  <si>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</si>
  <si>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</si>
  <si>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</si>
  <si>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</si>
  <si>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</si>
  <si>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</si>
  <si>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</si>
  <si>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</si>
  <si>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</si>
  <si>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</si>
  <si>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</si>
  <si>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</si>
  <si>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</si>
  <si>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</si>
  <si>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</si>
  <si>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</si>
  <si>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</si>
  <si>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</si>
  <si>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</si>
  <si>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</si>
  <si>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</si>
  <si>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</si>
  <si>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</si>
  <si>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</si>
  <si>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</si>
  <si>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</si>
  <si>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</si>
  <si>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</si>
  <si>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</si>
  <si>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</si>
  <si>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</si>
  <si>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</si>
  <si>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</si>
  <si>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</si>
  <si>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</si>
  <si>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</si>
  <si>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</si>
  <si>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</si>
  <si>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</si>
  <si>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</si>
  <si>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</si>
  <si>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</si>
  <si>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</si>
  <si>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</si>
  <si>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</si>
  <si>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</si>
  <si>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</si>
  <si>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</si>
  <si>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</si>
  <si>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</si>
  <si>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</si>
  <si>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</si>
  <si>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</si>
  <si>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</si>
  <si>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</si>
  <si>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</si>
  <si>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</si>
  <si>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</si>
  <si>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</si>
  <si>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</si>
  <si>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</si>
  <si>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</si>
  <si>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</si>
  <si>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</si>
  <si>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</si>
  <si>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</si>
  <si>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</si>
  <si>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</si>
  <si>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</si>
  <si>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</si>
  <si>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</si>
  <si>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</si>
  <si>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</si>
  <si>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</si>
  <si>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</si>
  <si>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</si>
  <si>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</si>
  <si>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</si>
  <si>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</si>
  <si>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</si>
  <si>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</si>
  <si>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</si>
  <si>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</si>
  <si>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</si>
  <si>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</si>
  <si>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</si>
  <si>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</si>
  <si>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</si>
  <si>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</si>
  <si>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</si>
  <si>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</si>
  <si>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</si>
  <si>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</si>
  <si>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</si>
  <si>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</si>
  <si>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</si>
  <si>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</si>
  <si>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</si>
  <si>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</si>
  <si>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</si>
  <si>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</si>
  <si>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</si>
  <si>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</si>
  <si>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</si>
  <si>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</si>
  <si>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</si>
  <si>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</si>
  <si>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</si>
  <si>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</si>
  <si>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</si>
  <si>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</si>
  <si>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</si>
  <si>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</si>
  <si>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</si>
  <si>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</si>
  <si>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</si>
  <si>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</si>
  <si>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</si>
  <si>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</si>
  <si>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</si>
  <si>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</si>
  <si>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</si>
  <si>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</si>
  <si>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</si>
  <si>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</si>
  <si>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</si>
  <si>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</si>
  <si>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</si>
  <si>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</si>
  <si>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</si>
  <si>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</si>
  <si>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</si>
  <si>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</si>
  <si>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</si>
  <si>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</si>
  <si>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</si>
  <si>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</si>
  <si>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</si>
  <si>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</si>
  <si>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</si>
  <si>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</si>
  <si>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</si>
  <si>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</si>
  <si>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</si>
  <si>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</si>
  <si>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</si>
  <si>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</si>
  <si>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</si>
  <si>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</si>
  <si>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</si>
  <si>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</si>
  <si>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</si>
  <si>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</si>
  <si>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</si>
  <si>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</si>
  <si>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</si>
  <si>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</si>
  <si>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</si>
  <si>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</si>
  <si>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</si>
  <si>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</si>
  <si>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</si>
  <si>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</si>
  <si>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</si>
  <si>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</si>
  <si>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</si>
  <si>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</si>
  <si>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</si>
  <si>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</si>
  <si>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</si>
  <si>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</si>
  <si>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</si>
  <si>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</si>
  <si>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</si>
  <si>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</si>
  <si>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</si>
  <si>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</si>
  <si>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</si>
  <si>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</si>
  <si>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</si>
  <si>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</si>
  <si>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</si>
  <si>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</si>
  <si>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</si>
  <si>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</si>
  <si>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</si>
  <si>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</si>
  <si>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</si>
  <si>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</si>
  <si>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</si>
  <si>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</si>
  <si>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</si>
  <si>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</si>
  <si>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</si>
  <si>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</si>
  <si>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</si>
  <si>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</si>
  <si>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</si>
  <si>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</si>
  <si>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</si>
  <si>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</si>
  <si>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</si>
  <si>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</si>
  <si>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</si>
  <si>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</si>
  <si>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</si>
  <si>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</si>
  <si>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</si>
  <si>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</si>
  <si>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</si>
  <si>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</si>
  <si>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</si>
  <si>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</si>
  <si>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</si>
  <si>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</si>
  <si>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</si>
  <si>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</si>
  <si>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</si>
  <si>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</si>
  <si>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</si>
  <si>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</si>
  <si>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</si>
  <si>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</si>
  <si>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</si>
  <si>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</si>
  <si>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</si>
  <si>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</si>
  <si>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</si>
  <si>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</si>
  <si>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</si>
  <si>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</si>
  <si>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</si>
  <si>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</si>
  <si>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</si>
  <si>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</si>
  <si>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</si>
  <si>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</si>
  <si>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</si>
  <si>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</si>
  <si>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</si>
  <si>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</si>
  <si>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</si>
  <si>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</si>
  <si>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</si>
  <si>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</si>
  <si>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</si>
  <si>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</si>
  <si>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</si>
  <si>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</si>
  <si>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</si>
  <si>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</si>
  <si>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</si>
  <si>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</si>
  <si>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</si>
  <si>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</si>
  <si>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</si>
  <si>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</si>
  <si>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</si>
  <si>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</si>
  <si>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</si>
  <si>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</si>
  <si>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</si>
  <si>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</si>
  <si>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</si>
  <si>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</si>
  <si>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</si>
  <si>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</si>
  <si>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</si>
  <si>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</si>
  <si>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</si>
  <si>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</si>
  <si>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</si>
  <si>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</si>
  <si>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</si>
  <si>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</si>
  <si>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</si>
  <si>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</si>
  <si>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</si>
  <si>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</si>
  <si>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</si>
  <si>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</si>
  <si>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</si>
  <si>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</si>
  <si>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</si>
  <si>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</si>
  <si>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</si>
  <si>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</si>
  <si>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</si>
  <si>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</si>
  <si>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</si>
  <si>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</si>
  <si>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</si>
  <si>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</si>
  <si>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</si>
  <si>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</si>
  <si>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</si>
  <si>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</si>
  <si>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</si>
  <si>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</si>
  <si>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</si>
  <si>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</si>
  <si>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</si>
  <si>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</si>
  <si>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</si>
  <si>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</si>
  <si>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</si>
  <si>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</si>
  <si>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</si>
  <si>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</si>
  <si>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</si>
  <si>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</si>
  <si>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</si>
  <si>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</si>
  <si>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</si>
  <si>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</si>
  <si>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</si>
  <si>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</si>
  <si>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</si>
  <si>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</si>
  <si>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</si>
  <si>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</si>
  <si>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</si>
  <si>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</si>
  <si>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</si>
  <si>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</si>
  <si>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</si>
  <si>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</si>
  <si>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</si>
  <si>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</si>
  <si>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</si>
  <si>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</si>
  <si>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</si>
  <si>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</si>
  <si>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</si>
  <si>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</si>
  <si>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</si>
  <si>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</si>
  <si>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</si>
  <si>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</si>
  <si>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</si>
  <si>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</si>
  <si>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</si>
  <si>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</si>
  <si>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</si>
  <si>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</si>
  <si>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</si>
  <si>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</si>
  <si>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</si>
  <si>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</si>
  <si>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</si>
  <si>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</si>
  <si>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</si>
  <si>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</si>
  <si>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</si>
  <si>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</si>
  <si>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</si>
  <si>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</si>
  <si>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</si>
  <si>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</si>
  <si>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</si>
  <si>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</si>
  <si>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</si>
  <si>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</si>
  <si>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</si>
  <si>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</si>
  <si>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</si>
  <si>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</si>
  <si>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</si>
  <si>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</si>
  <si>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</si>
  <si>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</si>
  <si>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</si>
  <si>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</si>
  <si>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</si>
  <si>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</si>
  <si>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</si>
  <si>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</si>
  <si>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</si>
  <si>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</si>
  <si>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</si>
  <si>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</si>
  <si>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</si>
  <si>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</si>
  <si>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</si>
  <si>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</si>
  <si>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</si>
  <si>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</si>
  <si>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</si>
  <si>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</si>
  <si>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</si>
  <si>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</si>
  <si>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</si>
  <si>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</si>
  <si>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</si>
  <si>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</si>
  <si>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</si>
  <si>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</si>
  <si>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</si>
  <si>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</si>
  <si>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</si>
  <si>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</si>
  <si>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</si>
  <si>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</si>
  <si>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</si>
  <si>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</si>
  <si>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</si>
  <si>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</si>
  <si>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</si>
  <si>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</si>
  <si>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</si>
  <si>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</si>
  <si>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</si>
  <si>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</si>
  <si>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</si>
  <si>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</si>
  <si>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</si>
  <si>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</si>
  <si>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</si>
  <si>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</si>
  <si>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</si>
  <si>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</si>
  <si>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</si>
  <si>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</si>
  <si>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</si>
  <si>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</si>
  <si>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</si>
  <si>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</si>
  <si>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</si>
  <si>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</si>
  <si>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</si>
  <si>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</si>
  <si>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</si>
  <si>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</si>
  <si>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</si>
  <si>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</si>
  <si>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</si>
  <si>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</si>
  <si>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</si>
  <si>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</si>
  <si>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</si>
  <si>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</si>
  <si>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</si>
  <si>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</si>
  <si>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</si>
  <si>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</si>
  <si>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</si>
  <si>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</si>
  <si>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</si>
  <si>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</si>
  <si>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</si>
  <si>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</si>
  <si>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</si>
  <si>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</si>
  <si>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</si>
  <si>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</si>
  <si>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</si>
  <si>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</si>
  <si>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</si>
  <si>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</si>
  <si>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</si>
  <si>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</si>
  <si>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</si>
  <si>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</si>
  <si>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</si>
  <si>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</si>
  <si>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</si>
  <si>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</si>
  <si>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</si>
  <si>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</si>
  <si>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</si>
  <si>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</si>
  <si>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</si>
  <si>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</si>
  <si>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</si>
  <si>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</si>
  <si>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</si>
  <si>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</si>
  <si>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</si>
  <si>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</si>
  <si>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</si>
  <si>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</si>
  <si>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</si>
  <si>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</si>
  <si>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</si>
  <si>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</si>
  <si>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</si>
  <si>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</si>
  <si>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</si>
  <si>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</si>
  <si>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</si>
  <si>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</si>
  <si>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</si>
  <si>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</si>
  <si>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</si>
  <si>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</si>
  <si>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</si>
  <si>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</si>
  <si>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</si>
  <si>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</si>
  <si>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</si>
  <si>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</si>
  <si>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</si>
  <si>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</si>
  <si>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</si>
  <si>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</si>
  <si>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</si>
  <si>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</si>
  <si>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</si>
  <si>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</si>
  <si>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</si>
  <si>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</si>
  <si>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</si>
  <si>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</si>
  <si>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</si>
  <si>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</si>
  <si>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</si>
  <si>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</si>
  <si>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</si>
  <si>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</si>
  <si>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</si>
  <si>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</si>
  <si>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</si>
  <si>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</si>
  <si>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</si>
  <si>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</si>
  <si>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</si>
  <si>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</si>
  <si>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</si>
  <si>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</si>
  <si>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</si>
  <si>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</si>
  <si>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</si>
  <si>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</si>
  <si>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</si>
  <si>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</si>
  <si>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</si>
  <si>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</si>
  <si>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</si>
  <si>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</si>
  <si>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</si>
  <si>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</si>
  <si>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</si>
  <si>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</si>
  <si>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</si>
  <si>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</si>
  <si>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</si>
  <si>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</si>
  <si>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</si>
  <si>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</si>
  <si>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</si>
  <si>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</si>
  <si>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</si>
  <si>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</si>
  <si>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</si>
  <si>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</si>
  <si>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</si>
  <si>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</si>
  <si>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</si>
  <si>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</si>
  <si>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</si>
  <si>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</si>
  <si>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</si>
  <si>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</si>
  <si>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</si>
  <si>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</si>
  <si>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</si>
  <si>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</si>
  <si>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</si>
  <si>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</si>
  <si>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</si>
  <si>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</si>
  <si>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</si>
  <si>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</si>
  <si>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</si>
  <si>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</si>
  <si>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</si>
  <si>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</si>
  <si>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</si>
  <si>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</si>
  <si>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</si>
  <si>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</si>
  <si>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</si>
  <si>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</si>
  <si>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</si>
  <si>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</si>
  <si>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</si>
  <si>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</si>
  <si>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</si>
  <si>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</si>
  <si>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</si>
  <si>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</si>
  <si>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</si>
  <si>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</si>
  <si>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</si>
  <si>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</si>
  <si>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</si>
  <si>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</si>
  <si>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</si>
  <si>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</si>
  <si>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</si>
  <si>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</si>
  <si>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</si>
  <si>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</si>
  <si>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</si>
  <si>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</si>
  <si>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</si>
  <si>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</si>
  <si>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</si>
  <si>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</si>
  <si>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</si>
  <si>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</si>
  <si>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</si>
  <si>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</si>
  <si>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</si>
  <si>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</si>
  <si>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</si>
  <si>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</si>
  <si>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</si>
  <si>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</si>
  <si>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</si>
  <si>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</si>
  <si>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</si>
  <si>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</si>
  <si>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</si>
  <si>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</si>
  <si>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</si>
  <si>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</si>
  <si>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</si>
  <si>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</si>
  <si>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</si>
  <si>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</si>
  <si>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</si>
  <si>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</si>
  <si>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</si>
  <si>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</si>
  <si>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</si>
  <si>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</si>
  <si>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</si>
  <si>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</si>
  <si>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</si>
  <si>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</si>
  <si>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</si>
  <si>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</si>
  <si>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</si>
  <si>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</si>
  <si>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</si>
  <si>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</si>
  <si>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</si>
  <si>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</si>
  <si>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</si>
  <si>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</si>
  <si>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</si>
  <si>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</si>
  <si>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</si>
  <si>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</si>
  <si>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</si>
  <si>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</si>
  <si>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</si>
  <si>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</si>
  <si>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</si>
  <si>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</si>
  <si>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</si>
  <si>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</si>
  <si>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</si>
  <si>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</si>
  <si>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</si>
  <si>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</si>
  <si>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</si>
  <si>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</si>
  <si>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</si>
  <si>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</si>
  <si>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</si>
  <si>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</si>
  <si>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</si>
  <si>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</si>
  <si>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</si>
  <si>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</si>
  <si>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</si>
  <si>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</si>
  <si>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</si>
  <si>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</si>
  <si>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</si>
  <si>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</si>
  <si>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</si>
  <si>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</si>
  <si>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</si>
  <si>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</si>
  <si>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</si>
  <si>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</si>
  <si>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</si>
  <si>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</si>
  <si>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</si>
  <si>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</si>
  <si>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</si>
  <si>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</si>
  <si>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</si>
  <si>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</si>
  <si>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</si>
  <si>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</si>
  <si>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</si>
  <si>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</si>
  <si>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</si>
  <si>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</si>
  <si>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</si>
  <si>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</si>
  <si>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</si>
  <si>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</si>
  <si>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</si>
  <si>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</si>
  <si>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</si>
  <si>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</si>
  <si>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</si>
  <si>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</si>
  <si>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</si>
  <si>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</si>
  <si>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</si>
  <si>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</si>
  <si>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</si>
  <si>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</si>
  <si>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</si>
  <si>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</si>
  <si>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</si>
  <si>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</si>
  <si>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</si>
  <si>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</si>
  <si>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</si>
  <si>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</si>
  <si>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</si>
  <si>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</si>
  <si>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</si>
  <si>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</si>
  <si>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</si>
  <si>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</si>
  <si>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</si>
  <si>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</si>
  <si>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</si>
  <si>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</si>
  <si>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</si>
  <si>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</si>
  <si>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</si>
  <si>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</si>
  <si>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</si>
  <si>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</si>
  <si>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</si>
  <si>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</si>
  <si>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</si>
  <si>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</si>
  <si>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</si>
  <si>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</si>
  <si>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</si>
  <si>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</si>
  <si>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</si>
  <si>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</si>
  <si>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</si>
  <si>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</si>
  <si>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</si>
  <si>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</si>
  <si>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</si>
  <si>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</si>
  <si>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</si>
  <si>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</si>
  <si>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</si>
  <si>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</si>
  <si>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</si>
  <si>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</si>
  <si>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</si>
  <si>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</si>
  <si>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</si>
  <si>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</si>
  <si>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</si>
  <si>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</si>
  <si>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</si>
  <si>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</si>
  <si>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</si>
  <si>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</si>
  <si>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</si>
  <si>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</si>
  <si>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</si>
  <si>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</si>
  <si>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</si>
  <si>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</si>
  <si>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</si>
  <si>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</si>
  <si>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</si>
  <si>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</si>
  <si>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</si>
  <si>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</si>
  <si>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</si>
  <si>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</si>
  <si>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</si>
  <si>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</si>
  <si>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</si>
  <si>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</si>
  <si>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</si>
  <si>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</si>
  <si>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</si>
  <si>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</si>
  <si>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</si>
  <si>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</si>
  <si>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</si>
  <si>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</si>
  <si>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</si>
  <si>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</si>
  <si>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</si>
  <si>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</si>
  <si>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</si>
  <si>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</si>
  <si>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</si>
  <si>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</si>
  <si>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</si>
  <si>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</si>
  <si>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</si>
  <si>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</si>
  <si>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</si>
  <si>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</si>
  <si>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</si>
  <si>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</si>
  <si>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</si>
  <si>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</si>
  <si>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</si>
  <si>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</si>
  <si>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</si>
  <si>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</si>
  <si>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</si>
  <si>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</si>
  <si>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</si>
  <si>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</si>
  <si>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</si>
  <si>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</si>
  <si>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</si>
  <si>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</si>
  <si>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</si>
  <si>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</si>
  <si>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</si>
  <si>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</si>
  <si>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</si>
  <si>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</si>
  <si>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</si>
  <si>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</si>
  <si>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</si>
  <si>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</si>
  <si>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</si>
  <si>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</si>
  <si>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</si>
  <si>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</si>
  <si>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</si>
  <si>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</si>
  <si>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</si>
  <si>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</si>
  <si>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</si>
  <si>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</si>
  <si>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</si>
  <si>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</si>
  <si>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</si>
  <si>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</si>
  <si>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</si>
  <si>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</si>
  <si>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</si>
  <si>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</si>
  <si>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</si>
  <si>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</si>
  <si>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</si>
  <si>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</si>
  <si>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</si>
  <si>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</si>
  <si>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</si>
  <si>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</si>
  <si>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</si>
  <si>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</si>
  <si>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</si>
  <si>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</si>
  <si>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</si>
  <si>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</si>
  <si>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</si>
  <si>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</si>
  <si>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</si>
  <si>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</si>
  <si>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</si>
  <si>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</si>
  <si>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</si>
  <si>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</si>
  <si>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</si>
  <si>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</si>
  <si>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</si>
  <si>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</si>
  <si>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</si>
  <si>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</si>
  <si>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</si>
  <si>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</si>
  <si>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</si>
  <si>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</si>
  <si>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</si>
  <si>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</si>
  <si>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</si>
  <si>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</si>
  <si>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</si>
  <si>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</si>
  <si>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</si>
  <si>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</si>
  <si>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</si>
  <si>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</si>
  <si>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</si>
  <si>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</si>
  <si>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</si>
  <si>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</si>
  <si>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</si>
  <si>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</si>
  <si>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</si>
  <si>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</si>
  <si>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</si>
  <si>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</si>
  <si>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</si>
  <si>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</si>
  <si>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</si>
  <si>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</si>
  <si>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</si>
  <si>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</si>
  <si>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</si>
  <si>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</si>
  <si>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</si>
  <si>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</si>
  <si>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</si>
  <si>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</si>
  <si>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</si>
  <si>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</si>
  <si>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</si>
  <si>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</si>
  <si>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</si>
  <si>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</si>
  <si>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</si>
  <si>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</si>
  <si>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</si>
  <si>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</si>
  <si>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</si>
  <si>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</si>
  <si>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</si>
  <si>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</si>
  <si>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</si>
  <si>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</si>
  <si>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</si>
  <si>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</si>
  <si>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</si>
  <si>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</si>
  <si>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</si>
  <si>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</si>
  <si>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</si>
  <si>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</si>
  <si>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</si>
  <si>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</si>
  <si>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</si>
  <si>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</si>
  <si>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</si>
  <si>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</si>
  <si>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</si>
  <si>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</si>
  <si>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</si>
  <si>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</si>
  <si>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</si>
  <si>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</si>
  <si>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</si>
  <si>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</si>
  <si>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</si>
  <si>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</si>
  <si>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</si>
  <si>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</si>
  <si>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</si>
  <si>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</si>
  <si>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</si>
  <si>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</si>
  <si>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</si>
  <si>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</si>
  <si>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</si>
  <si>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</si>
  <si>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</si>
  <si>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</si>
  <si>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</si>
  <si>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</si>
  <si>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</si>
  <si>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</si>
  <si>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</si>
  <si>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</si>
  <si>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</si>
  <si>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</si>
  <si>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</si>
  <si>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</si>
  <si>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</si>
  <si>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</si>
  <si>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</si>
  <si>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</si>
  <si>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</si>
  <si>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</si>
  <si>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</si>
  <si>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</si>
  <si>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</si>
  <si>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</si>
  <si>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</si>
  <si>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</si>
  <si>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</si>
  <si>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</si>
  <si>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</si>
  <si>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</si>
  <si>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</si>
  <si>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</si>
  <si>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</si>
  <si>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</si>
  <si>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</si>
  <si>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</si>
  <si>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</si>
  <si>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</si>
  <si>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</si>
  <si>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</si>
  <si>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</si>
  <si>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</si>
  <si>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</si>
  <si>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</si>
  <si>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</si>
  <si>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</si>
  <si>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</si>
  <si>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</si>
  <si>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</si>
  <si>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</si>
  <si>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</si>
  <si>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</si>
  <si>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</si>
  <si>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</si>
  <si>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</si>
  <si>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</si>
  <si>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</si>
  <si>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</si>
  <si>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</si>
  <si>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</si>
  <si>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</si>
  <si>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</si>
  <si>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</si>
  <si>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</si>
  <si>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</si>
  <si>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</si>
  <si>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</si>
  <si>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</si>
  <si>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</si>
  <si>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</si>
  <si>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</si>
  <si>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</si>
  <si>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</si>
  <si>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</si>
  <si>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</si>
  <si>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</si>
  <si>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</si>
  <si>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</si>
  <si>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</si>
  <si>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</si>
  <si>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</si>
  <si>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</si>
  <si>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</si>
  <si>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</si>
  <si>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</si>
  <si>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</si>
  <si>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</si>
  <si>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</si>
  <si>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</si>
  <si>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</si>
  <si>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</si>
  <si>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</si>
  <si>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</si>
  <si>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</si>
  <si>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</si>
  <si>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</si>
  <si>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</si>
  <si>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</si>
  <si>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</si>
  <si>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</si>
  <si>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</si>
  <si>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</si>
  <si>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</si>
  <si>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</si>
  <si>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</si>
  <si>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</si>
  <si>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</si>
  <si>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</si>
  <si>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</si>
  <si>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</si>
  <si>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</si>
  <si>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</si>
  <si>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</si>
  <si>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</si>
  <si>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</si>
  <si>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</si>
  <si>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</si>
  <si>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</si>
  <si>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</si>
  <si>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</si>
  <si>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</si>
  <si>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</si>
  <si>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</si>
  <si>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</si>
  <si>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</si>
  <si>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</si>
  <si>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</si>
  <si>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</si>
  <si>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</si>
  <si>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</si>
  <si>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</si>
  <si>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</si>
  <si>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</si>
  <si>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</si>
  <si>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</si>
  <si>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</si>
  <si>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</si>
  <si>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</si>
  <si>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</si>
  <si>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</si>
  <si>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</si>
  <si>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</si>
  <si>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</si>
  <si>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</si>
  <si>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</si>
  <si>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</si>
  <si>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</si>
  <si>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</si>
  <si>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</si>
  <si>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</si>
  <si>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</si>
  <si>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</si>
  <si>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</si>
  <si>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</si>
  <si>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</si>
  <si>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</si>
  <si>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</si>
  <si>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</si>
  <si>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</si>
  <si>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</si>
  <si>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</si>
  <si>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</si>
  <si>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</si>
  <si>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</si>
  <si>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</si>
  <si>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</si>
  <si>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</si>
  <si>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</si>
  <si>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</si>
  <si>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</si>
  <si>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</si>
  <si>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</si>
  <si>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</si>
  <si>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</si>
  <si>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</si>
  <si>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</si>
  <si>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</si>
  <si>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</si>
  <si>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</si>
  <si>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</si>
  <si>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</si>
  <si>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</si>
  <si>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</si>
  <si>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</si>
  <si>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</si>
  <si>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</si>
  <si>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</si>
  <si>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</si>
  <si>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</si>
  <si>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</si>
  <si>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</si>
  <si>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</si>
  <si>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</si>
  <si>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</si>
  <si>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</si>
  <si>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</si>
  <si>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</si>
  <si>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</si>
  <si>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</si>
  <si>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</si>
  <si>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</si>
  <si>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</si>
  <si>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</si>
  <si>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</si>
  <si>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</si>
  <si>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</si>
  <si>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</si>
  <si>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</si>
  <si>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</si>
  <si>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</si>
  <si>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</si>
  <si>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</si>
  <si>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</si>
  <si>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</si>
  <si>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</si>
  <si>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</si>
  <si>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</si>
  <si>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</si>
  <si>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</si>
  <si>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</si>
  <si>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</si>
  <si>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</si>
  <si>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</si>
  <si>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</si>
  <si>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</si>
  <si>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</si>
  <si>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</si>
  <si>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</si>
  <si>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</si>
  <si>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</si>
  <si>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</si>
  <si>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</si>
  <si>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</si>
  <si>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</si>
  <si>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</si>
  <si>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</si>
  <si>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</si>
  <si>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</si>
  <si>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</si>
  <si>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</si>
  <si>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</si>
  <si>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</si>
  <si>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</si>
  <si>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</si>
  <si>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</si>
  <si>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</si>
  <si>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</si>
  <si>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</si>
  <si>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</si>
  <si>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</si>
  <si>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</si>
  <si>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</si>
  <si>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</si>
  <si>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</si>
  <si>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</si>
  <si>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</si>
  <si>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</si>
  <si>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</si>
  <si>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</si>
  <si>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</si>
  <si>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</si>
  <si>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</si>
  <si>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</si>
  <si>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</si>
  <si>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</si>
  <si>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</si>
  <si>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</si>
  <si>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</si>
  <si>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</si>
  <si>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</si>
  <si>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</si>
  <si>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</si>
  <si>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</si>
  <si>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</si>
  <si>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</si>
  <si>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</si>
  <si>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</si>
  <si>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</si>
  <si>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</si>
  <si>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</si>
  <si>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</si>
  <si>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</si>
  <si>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</si>
  <si>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</si>
  <si>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</si>
  <si>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</si>
  <si>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</si>
  <si>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</si>
  <si>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</si>
  <si>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</si>
  <si>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</si>
  <si>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</si>
  <si>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</si>
  <si>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</si>
  <si>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</si>
  <si>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</si>
  <si>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</si>
  <si>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</si>
  <si>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</si>
  <si>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</si>
  <si>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</si>
  <si>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</si>
  <si>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</si>
  <si>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</si>
  <si>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</si>
  <si>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</si>
  <si>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</si>
  <si>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</si>
  <si>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</si>
  <si>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</si>
  <si>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</si>
  <si>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</si>
  <si>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</si>
  <si>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</si>
  <si>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</si>
  <si>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</si>
  <si>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</si>
  <si>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</si>
  <si>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</si>
  <si>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</si>
  <si>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</si>
  <si>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</si>
  <si>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</si>
  <si>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</si>
  <si>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</si>
  <si>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</si>
  <si>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</si>
  <si>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</si>
  <si>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</si>
  <si>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</si>
  <si>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</si>
  <si>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</si>
  <si>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</si>
  <si>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</si>
  <si>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</si>
  <si>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</si>
  <si>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</si>
  <si>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</si>
  <si>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</si>
  <si>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</si>
  <si>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</si>
  <si>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</si>
  <si>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</si>
  <si>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</si>
  <si>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</si>
  <si>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</si>
  <si>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</si>
  <si>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</si>
  <si>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</si>
  <si>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</si>
  <si>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</si>
  <si>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</si>
  <si>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</si>
  <si>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</si>
  <si>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</si>
  <si>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</si>
  <si>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</si>
  <si>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</si>
  <si>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</si>
  <si>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</si>
  <si>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</si>
  <si>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</si>
  <si>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</si>
  <si>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</si>
  <si>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</si>
  <si>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</si>
  <si>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</si>
  <si>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</si>
  <si>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</si>
  <si>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</si>
  <si>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</si>
  <si>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</si>
  <si>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</si>
  <si>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</si>
  <si>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</si>
  <si>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</si>
  <si>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</si>
  <si>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</si>
  <si>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</si>
  <si>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</si>
  <si>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</si>
  <si>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</si>
  <si>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</si>
  <si>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</si>
  <si>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</si>
  <si>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</si>
  <si>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</si>
  <si>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</si>
  <si>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</si>
  <si>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</si>
  <si>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</si>
  <si>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</si>
  <si>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</si>
  <si>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</si>
  <si>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</si>
  <si>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</si>
  <si>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</si>
  <si>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</si>
  <si>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</si>
  <si>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</si>
  <si>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</si>
  <si>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</si>
  <si>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</si>
  <si>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</si>
  <si>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</si>
  <si>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</si>
  <si>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</si>
  <si>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</si>
  <si>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</si>
  <si>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</si>
  <si>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</si>
  <si>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</si>
  <si>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</si>
  <si>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</si>
  <si>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</si>
  <si>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</si>
  <si>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</si>
  <si>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</si>
  <si>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</si>
  <si>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</si>
  <si>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</si>
  <si>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</si>
  <si>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</si>
  <si>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</si>
  <si>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</si>
  <si>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</si>
  <si>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</si>
  <si>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</si>
  <si>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</si>
  <si>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</si>
  <si>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</si>
  <si>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</si>
  <si>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</si>
  <si>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</si>
  <si>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</si>
  <si>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</si>
  <si>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</si>
  <si>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</si>
  <si>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</si>
  <si>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</si>
  <si>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</si>
  <si>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</si>
  <si>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</si>
  <si>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</si>
  <si>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</si>
  <si>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</si>
  <si>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</si>
  <si>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</si>
  <si>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</si>
  <si>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</si>
  <si>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</si>
  <si>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</si>
  <si>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</si>
  <si>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</si>
  <si>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</si>
  <si>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</si>
  <si>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</si>
  <si>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</si>
  <si>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</si>
  <si>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</si>
  <si>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</si>
  <si>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</si>
  <si>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</si>
  <si>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</si>
  <si>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</si>
  <si>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</si>
  <si>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</si>
  <si>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</si>
  <si>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</si>
  <si>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</si>
  <si>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</si>
  <si>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</si>
  <si>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</si>
  <si>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</si>
  <si>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</si>
  <si>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</si>
  <si>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</si>
  <si>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</si>
  <si>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</si>
  <si>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</si>
  <si>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</si>
  <si>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</si>
  <si>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</si>
  <si>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</si>
  <si>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</si>
  <si>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</si>
  <si>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</si>
  <si>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</si>
  <si>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</si>
  <si>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</si>
  <si>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</si>
  <si>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</si>
  <si>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</si>
  <si>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</si>
  <si>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</si>
  <si>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</si>
  <si>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</si>
  <si>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</si>
  <si>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</si>
  <si>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</si>
  <si>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</si>
  <si>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</si>
  <si>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</si>
  <si>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</si>
  <si>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</si>
  <si>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</si>
  <si>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</si>
  <si>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</si>
  <si>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</si>
  <si>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</si>
  <si>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</si>
  <si>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</si>
  <si>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</si>
  <si>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</si>
  <si>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</si>
  <si>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</si>
  <si>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</si>
  <si>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</si>
  <si>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</si>
  <si>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</si>
  <si>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</si>
  <si>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</si>
  <si>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</si>
  <si>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</si>
  <si>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</si>
  <si>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</si>
  <si>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</si>
  <si>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</si>
  <si>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</si>
  <si>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</si>
  <si>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</si>
  <si>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</si>
  <si>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</si>
  <si>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</si>
  <si>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</si>
  <si>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</si>
  <si>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</si>
  <si>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</si>
  <si>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</si>
  <si>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</si>
  <si>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</si>
  <si>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</si>
  <si>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</si>
  <si>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</si>
  <si>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</si>
  <si>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</si>
  <si>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</si>
  <si>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</si>
  <si>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</si>
  <si>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</si>
  <si>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</si>
  <si>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</si>
  <si>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</si>
  <si>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</si>
  <si>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</si>
  <si>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</si>
  <si>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</si>
  <si>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</si>
  <si>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</si>
  <si>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</si>
  <si>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</si>
  <si>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</si>
  <si>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</si>
  <si>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</si>
  <si>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</si>
  <si>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</si>
  <si>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</si>
  <si>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</si>
  <si>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</si>
  <si>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</si>
  <si>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</si>
  <si>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</si>
  <si>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</si>
  <si>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</si>
  <si>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</si>
  <si>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</si>
  <si>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</si>
  <si>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</si>
  <si>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</si>
  <si>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</si>
  <si>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</si>
  <si>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</si>
  <si>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</si>
  <si>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</si>
  <si>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</si>
  <si>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</si>
  <si>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</si>
  <si>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</si>
  <si>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</si>
  <si>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</si>
  <si>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</si>
  <si>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</si>
  <si>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</si>
  <si>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</si>
  <si>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</si>
  <si>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</si>
  <si>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</si>
  <si>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</si>
  <si>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</si>
  <si>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</si>
  <si>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</si>
  <si>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</si>
  <si>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</si>
  <si>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</si>
  <si>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</si>
  <si>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</si>
  <si>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</si>
  <si>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</si>
  <si>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</si>
  <si>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</si>
  <si>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</si>
  <si>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</si>
  <si>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</si>
  <si>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</si>
  <si>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</si>
  <si>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</si>
  <si>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</si>
  <si>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</si>
  <si>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</si>
  <si>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</si>
  <si>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</si>
  <si>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</si>
  <si>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</si>
  <si>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</si>
  <si>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</si>
  <si>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</si>
  <si>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</si>
  <si>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</si>
  <si>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</si>
  <si>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</si>
  <si>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</si>
  <si>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</si>
  <si>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</si>
  <si>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</si>
  <si>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</si>
  <si>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</si>
  <si>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</si>
  <si>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</si>
  <si>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</si>
  <si>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</si>
  <si>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</si>
  <si>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</si>
  <si>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</si>
  <si>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</si>
  <si>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</si>
  <si>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</si>
  <si>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</si>
  <si>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</si>
  <si>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</si>
  <si>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</si>
  <si>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</si>
  <si>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</si>
  <si>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</si>
  <si>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</si>
  <si>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</si>
  <si>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</si>
  <si>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</si>
  <si>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</si>
  <si>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</si>
  <si>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</si>
  <si>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</si>
  <si>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</si>
  <si>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</si>
  <si>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</si>
  <si>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</si>
  <si>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</si>
  <si>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</si>
  <si>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</si>
  <si>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</si>
  <si>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</si>
  <si>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</si>
  <si>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</si>
  <si>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</si>
  <si>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</si>
  <si>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</si>
  <si>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</si>
  <si>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</si>
  <si>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</si>
  <si>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</si>
  <si>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</si>
  <si>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</si>
  <si>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</si>
  <si>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</si>
  <si>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</si>
  <si>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</si>
  <si>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</si>
  <si>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</si>
  <si>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</si>
  <si>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</si>
  <si>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</si>
  <si>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</si>
  <si>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</si>
  <si>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</si>
  <si>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</si>
  <si>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</si>
  <si>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</si>
  <si>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</si>
  <si>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</si>
  <si>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</si>
  <si>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</si>
  <si>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</si>
  <si>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</si>
  <si>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</si>
  <si>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</si>
  <si>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</si>
  <si>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</si>
  <si>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</si>
  <si>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</si>
  <si>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</si>
  <si>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</si>
  <si>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</si>
  <si>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</si>
  <si>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</si>
  <si>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</si>
  <si>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</si>
  <si>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</si>
  <si>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</si>
  <si>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</si>
  <si>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</si>
  <si>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</si>
  <si>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</si>
  <si>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</si>
  <si>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</si>
  <si>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</si>
  <si>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</si>
  <si>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</si>
  <si>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</si>
  <si>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</si>
  <si>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</si>
  <si>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</si>
  <si>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</si>
  <si>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</si>
  <si>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</si>
  <si>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</si>
  <si>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</si>
  <si>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</si>
  <si>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</si>
  <si>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</si>
  <si>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</si>
  <si>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</si>
  <si>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</si>
  <si>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</si>
  <si>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</si>
  <si>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</si>
  <si>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</si>
  <si>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</si>
  <si>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</si>
  <si>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</si>
  <si>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</si>
  <si>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</si>
  <si>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</si>
  <si>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</si>
  <si>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</si>
  <si>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</si>
  <si>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</si>
  <si>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</si>
  <si>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</si>
  <si>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</si>
  <si>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</si>
  <si>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</si>
  <si>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</si>
  <si>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</si>
  <si>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</si>
  <si>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</si>
  <si>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</si>
  <si>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</si>
  <si>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</si>
  <si>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</si>
  <si>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</si>
  <si>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</si>
  <si>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</si>
  <si>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</si>
  <si>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</si>
  <si>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</si>
  <si>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</si>
  <si>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</si>
  <si>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</si>
  <si>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</si>
  <si>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</si>
  <si>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</si>
  <si>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</si>
  <si>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</si>
  <si>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</si>
  <si>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</si>
  <si>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</si>
  <si>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</si>
  <si>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</si>
  <si>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</si>
  <si>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</si>
  <si>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</si>
  <si>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</si>
  <si>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</si>
  <si>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</si>
  <si>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</si>
  <si>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</si>
  <si>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</si>
  <si>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</si>
  <si>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</si>
  <si>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</si>
  <si>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</si>
  <si>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</si>
  <si>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</si>
  <si>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</si>
  <si>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</si>
  <si>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</si>
  <si>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</si>
  <si>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</si>
  <si>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</si>
  <si>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</si>
  <si>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</si>
  <si>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</si>
  <si>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</si>
  <si>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</si>
  <si>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</si>
  <si>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</si>
  <si>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</si>
  <si>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</si>
  <si>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</si>
  <si>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</si>
  <si>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</si>
  <si>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</si>
  <si>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</si>
  <si>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</si>
  <si>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</si>
  <si>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</si>
  <si>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</si>
  <si>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</si>
  <si>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</si>
  <si>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</si>
  <si>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</si>
  <si>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</si>
  <si>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</si>
  <si>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</si>
  <si>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</si>
  <si>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</si>
  <si>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</si>
  <si>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</si>
  <si>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</si>
  <si>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</si>
  <si>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</si>
  <si>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</si>
  <si>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</si>
  <si>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</si>
  <si>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</si>
  <si>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</si>
  <si>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</si>
  <si>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</si>
  <si>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</si>
  <si>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</si>
  <si>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</si>
  <si>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</si>
  <si>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</si>
  <si>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</si>
  <si>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</si>
  <si>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</si>
  <si>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</si>
  <si>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</si>
  <si>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</si>
  <si>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</si>
  <si>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</si>
  <si>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</si>
  <si>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</si>
  <si>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</si>
  <si>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</si>
  <si>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</si>
  <si>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</si>
  <si>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</si>
  <si>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</si>
  <si>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</si>
  <si>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</si>
  <si>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</si>
  <si>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</si>
  <si>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</si>
  <si>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</si>
  <si>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</si>
  <si>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</si>
  <si>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</si>
  <si>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</si>
  <si>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</si>
  <si>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</si>
  <si>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</si>
  <si>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</si>
  <si>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</si>
  <si>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</si>
  <si>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</si>
  <si>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</si>
  <si>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</si>
  <si>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</si>
  <si>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</si>
  <si>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</si>
  <si>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</si>
  <si>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</si>
  <si>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</si>
  <si>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</si>
  <si>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</si>
  <si>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</si>
  <si>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</si>
  <si>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</si>
  <si>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</si>
  <si>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</si>
  <si>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</si>
  <si>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</si>
  <si>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</si>
  <si>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</si>
  <si>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</si>
  <si>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</si>
  <si>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</si>
  <si>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</si>
  <si>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</si>
  <si>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</si>
  <si>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</si>
  <si>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</si>
  <si>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</si>
  <si>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</si>
  <si>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</si>
  <si>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</si>
  <si>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</si>
  <si>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</si>
  <si>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</si>
  <si>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</si>
  <si>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</si>
  <si>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</si>
  <si>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</si>
  <si>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</si>
  <si>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</si>
  <si>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</si>
  <si>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</si>
  <si>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</si>
  <si>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</si>
  <si>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</si>
  <si>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</si>
  <si>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</si>
  <si>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</si>
  <si>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</si>
  <si>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</si>
  <si>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</si>
  <si>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</si>
  <si>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</si>
  <si>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</si>
  <si>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</si>
  <si>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</si>
  <si>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</si>
  <si>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</si>
  <si>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</si>
  <si>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</si>
  <si>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</si>
  <si>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</si>
  <si>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</si>
  <si>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</si>
  <si>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</si>
  <si>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</si>
  <si>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</si>
  <si>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</si>
  <si>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</si>
  <si>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</si>
  <si>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</si>
  <si>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</si>
  <si>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</si>
  <si>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</si>
  <si>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</si>
  <si>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</si>
  <si>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</si>
  <si>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</si>
  <si>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</si>
  <si>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</si>
  <si>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</si>
  <si>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</si>
  <si>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</si>
  <si>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</si>
  <si>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</si>
  <si>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</si>
  <si>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</si>
  <si>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</si>
  <si>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</si>
  <si>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</si>
  <si>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</si>
  <si>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</si>
  <si>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</si>
  <si>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</si>
  <si>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</si>
  <si>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</si>
  <si>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</si>
  <si>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</si>
  <si>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</si>
  <si>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</si>
  <si>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</si>
  <si>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</si>
  <si>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</si>
  <si>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</si>
  <si>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</si>
  <si>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</si>
  <si>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</si>
  <si>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</si>
  <si>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</si>
  <si>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</si>
  <si>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</si>
  <si>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</si>
  <si>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</si>
  <si>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</si>
  <si>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</si>
  <si>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</si>
  <si>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</si>
  <si>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</si>
  <si>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</si>
  <si>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</si>
  <si>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</si>
  <si>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</si>
  <si>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</si>
  <si>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</si>
  <si>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</si>
  <si>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</si>
  <si>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</si>
  <si>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</si>
  <si>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</si>
  <si>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</si>
  <si>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</si>
  <si>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</si>
  <si>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</si>
  <si>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</si>
  <si>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</si>
  <si>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</si>
  <si>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</si>
  <si>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</si>
  <si>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</si>
  <si>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</si>
  <si>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</si>
  <si>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</si>
  <si>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</si>
  <si>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</si>
  <si>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</si>
  <si>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</si>
  <si>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</si>
  <si>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</si>
  <si>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</si>
  <si>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</si>
  <si>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</si>
  <si>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</si>
  <si>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</si>
  <si>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</si>
  <si>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</si>
  <si>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</si>
  <si>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</si>
  <si>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</si>
  <si>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</si>
  <si>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</si>
  <si>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</si>
  <si>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</si>
  <si>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</si>
  <si>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</si>
  <si>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</si>
  <si>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</si>
  <si>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</si>
  <si>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</si>
  <si>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</si>
  <si>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</si>
  <si>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</si>
  <si>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</si>
  <si>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</si>
  <si>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</si>
  <si>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</si>
  <si>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</si>
  <si>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</si>
  <si>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</si>
  <si>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</si>
  <si>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</si>
  <si>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</si>
  <si>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</si>
  <si>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</si>
  <si>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</si>
  <si>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</si>
  <si>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</si>
  <si>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</si>
  <si>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</si>
  <si>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</si>
  <si>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</si>
  <si>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</si>
  <si>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</si>
  <si>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</si>
  <si>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</si>
  <si>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</si>
  <si>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</si>
  <si>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</si>
  <si>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</si>
  <si>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</si>
  <si>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</si>
  <si>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</si>
  <si>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</si>
  <si>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</si>
  <si>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</si>
  <si>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</si>
  <si>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</si>
  <si>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</si>
  <si>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</si>
  <si>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</si>
  <si>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</si>
  <si>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</si>
  <si>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</si>
  <si>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</si>
  <si>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</si>
  <si>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</si>
  <si>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</si>
  <si>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</si>
  <si>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</si>
  <si>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</si>
  <si>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</si>
  <si>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</si>
  <si>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</si>
  <si>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</si>
  <si>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</si>
  <si>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</si>
  <si>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</si>
  <si>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</si>
  <si>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</si>
  <si>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</si>
  <si>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</si>
  <si>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</si>
  <si>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</si>
  <si>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</si>
  <si>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</si>
  <si>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</si>
  <si>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</si>
  <si>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</si>
  <si>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</si>
  <si>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</si>
  <si>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</si>
  <si>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</si>
  <si>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</si>
  <si>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</si>
  <si>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</si>
  <si>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</si>
  <si>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</si>
  <si>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</si>
  <si>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</si>
  <si>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</si>
  <si>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</si>
  <si>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</si>
  <si>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</si>
  <si>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</si>
  <si>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</si>
  <si>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</si>
  <si>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</si>
  <si>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</si>
  <si>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</si>
  <si>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</si>
  <si>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</si>
  <si>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</si>
  <si>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</si>
  <si>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</si>
  <si>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</si>
  <si>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</si>
  <si>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</si>
  <si>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</si>
  <si>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</si>
  <si>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</si>
  <si>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</si>
  <si>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</si>
  <si>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</si>
  <si>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</si>
  <si>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</si>
  <si>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</si>
  <si>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</si>
  <si>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</si>
  <si>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</si>
  <si>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</si>
  <si>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</si>
  <si>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</si>
  <si>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</si>
  <si>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</si>
  <si>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</si>
  <si>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</si>
  <si>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</si>
  <si>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</si>
  <si>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</si>
  <si>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</si>
  <si>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</si>
  <si>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</si>
  <si>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</si>
  <si>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</si>
  <si>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</si>
  <si>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</si>
  <si>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</si>
  <si>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</si>
  <si>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</si>
  <si>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</si>
  <si>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</si>
  <si>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</si>
  <si>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</si>
  <si>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</si>
  <si>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</si>
  <si>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</si>
  <si>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</si>
  <si>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</si>
  <si>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</si>
  <si>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</si>
  <si>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</si>
  <si>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</si>
  <si>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</si>
  <si>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</si>
  <si>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</si>
  <si>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</si>
  <si>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</si>
  <si>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</si>
  <si>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</si>
  <si>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</si>
  <si>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</si>
  <si>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</si>
  <si>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</si>
  <si>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</si>
  <si>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</si>
  <si>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</si>
  <si>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</si>
  <si>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</si>
  <si>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</si>
  <si>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</si>
  <si>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</si>
  <si>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</si>
  <si>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</si>
  <si>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</si>
  <si>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</si>
  <si>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</si>
  <si>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</si>
  <si>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</si>
  <si>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</si>
  <si>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</si>
  <si>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</si>
  <si>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</si>
  <si>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</si>
  <si>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</si>
  <si>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</si>
  <si>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</si>
  <si>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</si>
  <si>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</si>
  <si>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</si>
  <si>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</si>
  <si>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</si>
  <si>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</si>
  <si>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</si>
  <si>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</si>
  <si>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</si>
  <si>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</si>
  <si>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</si>
  <si>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</si>
  <si>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</si>
  <si>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</si>
  <si>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</si>
  <si>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</si>
  <si>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</si>
  <si>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</si>
  <si>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</si>
  <si>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</si>
  <si>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</si>
  <si>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</si>
  <si>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</si>
  <si>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</si>
  <si>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</si>
  <si>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</si>
  <si>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</si>
  <si>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</si>
  <si>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</si>
  <si>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</si>
  <si>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</si>
  <si>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</si>
  <si>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</si>
  <si>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</si>
  <si>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</si>
  <si>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</si>
  <si>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</si>
  <si>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</si>
  <si>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</si>
  <si>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</si>
  <si>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</si>
  <si>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</si>
  <si>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</si>
  <si>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</si>
  <si>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</si>
  <si>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</si>
  <si>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</si>
  <si>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</si>
  <si>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</si>
  <si>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</si>
  <si>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</si>
  <si>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</si>
  <si>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</si>
  <si>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</si>
  <si>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</si>
  <si>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</si>
  <si>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</si>
  <si>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</si>
  <si>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</si>
  <si>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</si>
  <si>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</si>
  <si>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</si>
  <si>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</si>
  <si>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</si>
  <si>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</si>
  <si>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</si>
  <si>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</si>
  <si>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</si>
  <si>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</si>
  <si>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</si>
  <si>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</si>
  <si>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</si>
  <si>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</si>
  <si>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</si>
  <si>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</si>
  <si>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</si>
  <si>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</si>
  <si>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</si>
  <si>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</si>
  <si>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</si>
  <si>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</si>
  <si>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</si>
  <si>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</si>
  <si>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</si>
  <si>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</si>
  <si>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</si>
  <si>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</si>
  <si>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</si>
  <si>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</si>
  <si>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</si>
  <si>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</si>
  <si>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</si>
  <si>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</si>
  <si>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</si>
  <si>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</si>
  <si>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</si>
  <si>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</si>
  <si>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</si>
  <si>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</si>
  <si>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</si>
  <si>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</si>
  <si>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</si>
  <si>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</si>
  <si>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</si>
  <si>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</si>
  <si>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</si>
  <si>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</si>
  <si>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</si>
  <si>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</si>
  <si>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</si>
  <si>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</si>
  <si>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</si>
  <si>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</si>
  <si>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</si>
  <si>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</si>
  <si>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</si>
  <si>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</si>
  <si>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</si>
  <si>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</si>
  <si>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</si>
  <si>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</si>
  <si>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</si>
  <si>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</si>
  <si>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</si>
  <si>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</si>
  <si>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</si>
  <si>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</si>
  <si>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</si>
  <si>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</si>
  <si>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</si>
  <si>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</si>
  <si>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</si>
  <si>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</si>
  <si>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</si>
  <si>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</si>
  <si>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</si>
  <si>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</si>
  <si>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</si>
  <si>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</si>
  <si>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</si>
  <si>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</si>
  <si>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</si>
  <si>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</si>
  <si>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</si>
  <si>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</si>
  <si>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</si>
  <si>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</si>
  <si>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</si>
  <si>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</si>
  <si>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</si>
  <si>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</si>
  <si>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</si>
  <si>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</si>
  <si>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</si>
  <si>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</si>
  <si>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</si>
  <si>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</si>
  <si>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</si>
  <si>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</si>
  <si>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</si>
  <si>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</si>
  <si>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</si>
  <si>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</si>
  <si>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</si>
  <si>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</si>
  <si>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</si>
  <si>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</si>
  <si>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</si>
  <si>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</si>
  <si>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</si>
  <si>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</si>
  <si>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</si>
  <si>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</si>
  <si>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</si>
  <si>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</si>
  <si>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</si>
  <si>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</si>
  <si>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</si>
  <si>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</si>
  <si>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</si>
  <si>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</si>
  <si>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</si>
  <si>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</si>
  <si>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</si>
  <si>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</si>
  <si>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</si>
  <si>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</si>
  <si>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</si>
  <si>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</si>
  <si>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</si>
  <si>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</si>
  <si>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</si>
  <si>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</si>
  <si>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</si>
  <si>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</si>
  <si>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</si>
  <si>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</si>
  <si>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</si>
  <si>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</si>
  <si>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</si>
  <si>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</si>
  <si>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</si>
  <si>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</si>
  <si>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</si>
  <si>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</si>
  <si>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</si>
  <si>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</si>
  <si>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</si>
  <si>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</si>
  <si>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</si>
  <si>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</si>
  <si>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</si>
  <si>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</si>
  <si>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</si>
  <si>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</si>
  <si>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</si>
  <si>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</si>
  <si>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</si>
  <si>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</si>
  <si>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</si>
  <si>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</si>
  <si>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</si>
  <si>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</si>
  <si>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</si>
  <si>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</si>
  <si>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</si>
  <si>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</si>
  <si>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</si>
  <si>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</si>
  <si>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</si>
  <si>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</si>
  <si>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</si>
  <si>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</si>
  <si>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</si>
  <si>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</si>
  <si>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</si>
  <si>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</si>
  <si>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</si>
  <si>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</si>
  <si>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</si>
  <si>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</si>
  <si>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</si>
  <si>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</si>
  <si>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</si>
  <si>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</si>
  <si>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</si>
  <si>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</si>
  <si>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</si>
  <si>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</si>
  <si>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</si>
  <si>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</si>
  <si>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</si>
  <si>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</si>
  <si>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</si>
  <si>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</si>
  <si>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</si>
  <si>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</si>
  <si>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</si>
  <si>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</si>
  <si>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</si>
  <si>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</si>
  <si>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</si>
  <si>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</si>
  <si>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</si>
  <si>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</si>
  <si>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</si>
  <si>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</si>
  <si>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</si>
  <si>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</si>
  <si>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</si>
  <si>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</si>
  <si>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</si>
  <si>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</si>
  <si>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</si>
  <si>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</si>
  <si>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</si>
  <si>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</si>
  <si>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</si>
  <si>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</si>
  <si>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</si>
  <si>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</si>
  <si>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</si>
  <si>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</si>
  <si>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</si>
  <si>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</si>
  <si>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</si>
  <si>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</si>
  <si>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</si>
  <si>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</si>
  <si>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</si>
  <si>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</si>
  <si>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</si>
  <si>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</si>
  <si>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</si>
  <si>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</si>
  <si>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</si>
  <si>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</si>
  <si>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</si>
  <si>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</si>
  <si>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</si>
  <si>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</si>
  <si>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</si>
  <si>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</si>
  <si>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</si>
  <si>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</si>
  <si>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</si>
  <si>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</si>
  <si>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</si>
  <si>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</si>
  <si>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</si>
  <si>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</si>
  <si>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</si>
  <si>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</si>
  <si>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</si>
  <si>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</si>
  <si>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</si>
  <si>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</si>
  <si>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</si>
  <si>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</si>
  <si>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</si>
  <si>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</si>
  <si>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</si>
  <si>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</si>
  <si>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</si>
  <si>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</si>
  <si>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</si>
  <si>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</si>
  <si>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</si>
  <si>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</si>
  <si>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</si>
  <si>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</si>
  <si>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</si>
  <si>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</si>
  <si>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</si>
  <si>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</si>
  <si>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</si>
  <si>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</si>
  <si>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</si>
  <si>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</si>
  <si>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</si>
  <si>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</si>
  <si>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</si>
  <si>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</si>
  <si>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</si>
  <si>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</si>
  <si>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</si>
  <si>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</si>
  <si>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</si>
  <si>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</si>
  <si>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</si>
  <si>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</si>
  <si>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</si>
  <si>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</si>
  <si>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</si>
  <si>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</si>
  <si>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</si>
  <si>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</si>
  <si>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</si>
  <si>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</si>
  <si>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</si>
  <si>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</si>
  <si>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</si>
  <si>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</si>
  <si>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</si>
  <si>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</si>
  <si>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</si>
  <si>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</si>
  <si>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</si>
  <si>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</si>
  <si>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</si>
  <si>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</si>
  <si>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</si>
  <si>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</si>
  <si>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</si>
  <si>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</si>
  <si>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</si>
  <si>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</si>
  <si>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</si>
  <si>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</si>
  <si>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</si>
  <si>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</si>
  <si>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</si>
  <si>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</si>
  <si>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</si>
  <si>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</si>
  <si>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</si>
  <si>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</si>
  <si>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</si>
  <si>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</si>
  <si>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</si>
  <si>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</si>
  <si>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</si>
  <si>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</si>
  <si>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</si>
  <si>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</si>
  <si>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</si>
  <si>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</si>
  <si>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</si>
  <si>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</si>
  <si>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</si>
  <si>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</si>
  <si>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</si>
  <si>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</si>
  <si>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</si>
  <si>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</si>
  <si>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</si>
  <si>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</si>
  <si>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</si>
  <si>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</si>
  <si>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</si>
  <si>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</si>
  <si>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</si>
  <si>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</si>
  <si>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</si>
  <si>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</si>
  <si>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</si>
  <si>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</si>
  <si>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</si>
  <si>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</si>
  <si>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</si>
  <si>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</si>
  <si>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</si>
  <si>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</si>
  <si>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</si>
  <si>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</si>
  <si>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</si>
  <si>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</si>
  <si>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</si>
  <si>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</si>
  <si>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</si>
  <si>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</si>
  <si>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</si>
  <si>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</si>
  <si>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</si>
  <si>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</si>
  <si>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</si>
  <si>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</si>
  <si>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</si>
  <si>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</si>
  <si>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</si>
  <si>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</si>
  <si>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</si>
  <si>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</si>
  <si>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</si>
  <si>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</si>
  <si>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</si>
  <si>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</si>
  <si>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</si>
  <si>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</si>
  <si>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</si>
  <si>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</si>
  <si>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</si>
  <si>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</si>
  <si>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</si>
  <si>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</si>
  <si>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</si>
  <si>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</si>
  <si>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</si>
  <si>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</si>
  <si>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</si>
  <si>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</si>
  <si>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</si>
  <si>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</si>
  <si>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</si>
  <si>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</si>
  <si>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</si>
  <si>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</si>
  <si>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</si>
  <si>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</si>
  <si>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</si>
  <si>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</si>
  <si>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</si>
  <si>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</si>
  <si>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</si>
  <si>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</si>
  <si>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</si>
  <si>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</si>
  <si>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</si>
  <si>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</si>
  <si>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</si>
  <si>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</si>
  <si>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</si>
  <si>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</si>
  <si>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</si>
  <si>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</si>
  <si>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</si>
  <si>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</si>
  <si>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</si>
  <si>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</si>
  <si>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</si>
  <si>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</si>
  <si>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</si>
  <si>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</si>
  <si>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</si>
  <si>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</si>
  <si>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</si>
  <si>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</si>
  <si>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</si>
  <si>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</si>
  <si>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</si>
  <si>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</si>
  <si>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</si>
  <si>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</si>
  <si>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</si>
  <si>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</si>
  <si>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</si>
  <si>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</si>
  <si>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</si>
  <si>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</si>
  <si>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</si>
  <si>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</si>
  <si>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</si>
  <si>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</si>
  <si>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</si>
  <si>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</si>
  <si>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</si>
  <si>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</si>
  <si>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</si>
  <si>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</si>
  <si>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</si>
  <si>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</si>
  <si>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</si>
  <si>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</si>
  <si>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</si>
  <si>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</si>
  <si>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</si>
  <si>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</si>
  <si>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</si>
  <si>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</si>
  <si>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</si>
  <si>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</si>
  <si>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</si>
  <si>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</si>
  <si>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</si>
  <si>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</si>
  <si>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</si>
  <si>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</si>
  <si>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</si>
  <si>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</si>
  <si>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</si>
  <si>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</si>
  <si>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</si>
  <si>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</si>
  <si>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</si>
  <si>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</si>
  <si>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</si>
  <si>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</si>
  <si>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</si>
  <si>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</si>
  <si>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</si>
  <si>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</si>
  <si>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</si>
  <si>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</si>
  <si>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</si>
  <si>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</si>
  <si>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</si>
  <si>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</si>
  <si>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</si>
  <si>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</si>
  <si>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</si>
  <si>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</si>
  <si>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</si>
  <si>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</si>
  <si>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</si>
  <si>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</si>
  <si>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</si>
  <si>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</si>
  <si>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</si>
  <si>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</si>
  <si>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</si>
  <si>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</si>
  <si>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</si>
  <si>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</si>
  <si>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</si>
  <si>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</si>
  <si>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</si>
  <si>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</si>
  <si>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</si>
  <si>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</si>
  <si>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</si>
  <si>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</si>
  <si>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</si>
  <si>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</si>
  <si>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</si>
  <si>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</si>
  <si>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</si>
  <si>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</si>
  <si>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</si>
  <si>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</si>
  <si>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</si>
  <si>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</si>
  <si>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</si>
  <si>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</si>
  <si>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</si>
  <si>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</si>
  <si>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</si>
  <si>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</si>
  <si>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</si>
  <si>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</si>
  <si>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</si>
  <si>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</si>
  <si>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</si>
  <si>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</si>
  <si>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</si>
  <si>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</si>
  <si>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</si>
  <si>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</si>
  <si>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</si>
  <si>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</si>
  <si>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</si>
  <si>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</si>
  <si>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</si>
  <si>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</si>
  <si>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</si>
  <si>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</si>
  <si>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</si>
  <si>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</si>
  <si>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</si>
  <si>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</si>
  <si>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</si>
  <si>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</si>
  <si>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</si>
  <si>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</si>
  <si>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</si>
  <si>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</si>
  <si>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</si>
  <si>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</si>
  <si>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</si>
  <si>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</si>
  <si>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</si>
  <si>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</si>
  <si>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</si>
  <si>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</si>
  <si>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</si>
  <si>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</si>
  <si>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</si>
  <si>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</si>
  <si>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</si>
  <si>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</si>
  <si>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</si>
  <si>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</si>
  <si>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</si>
  <si>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</si>
  <si>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</si>
  <si>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</si>
  <si>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</si>
  <si>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</si>
  <si>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</si>
  <si>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</si>
  <si>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</si>
  <si>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</si>
  <si>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</si>
  <si>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</si>
  <si>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</si>
  <si>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</si>
  <si>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</si>
  <si>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</si>
  <si>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</si>
  <si>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</si>
  <si>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</si>
  <si>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</si>
  <si>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</si>
  <si>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</si>
  <si>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</si>
  <si>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</si>
  <si>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</si>
  <si>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</si>
  <si>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</si>
  <si>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</si>
  <si>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</si>
  <si>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</si>
  <si>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</si>
  <si>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</si>
  <si>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</si>
  <si>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</si>
  <si>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</si>
  <si>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</si>
  <si>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</si>
  <si>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</si>
  <si>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</si>
  <si>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</si>
  <si>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</si>
  <si>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</si>
  <si>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</si>
  <si>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</si>
  <si>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</si>
  <si>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</si>
  <si>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</si>
  <si>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</si>
  <si>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</si>
  <si>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</si>
  <si>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</si>
  <si>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</si>
  <si>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</si>
  <si>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</si>
  <si>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</si>
  <si>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</si>
  <si>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</si>
  <si>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</si>
  <si>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</si>
  <si>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</si>
  <si>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</si>
  <si>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</si>
  <si>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</si>
  <si>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</si>
  <si>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</si>
  <si>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</si>
  <si>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</si>
  <si>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</si>
  <si>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</si>
  <si>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</si>
  <si>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</si>
  <si>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</si>
  <si>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</si>
  <si>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</si>
  <si>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</si>
  <si>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</si>
  <si>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</si>
  <si>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</si>
  <si>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</si>
  <si>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</si>
  <si>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</si>
  <si>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</si>
  <si>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</si>
  <si>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</si>
  <si>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</si>
  <si>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</si>
  <si>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</si>
  <si>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</si>
  <si>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</si>
  <si>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</si>
  <si>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</si>
  <si>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</si>
  <si>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</si>
  <si>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</si>
  <si>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</si>
  <si>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</si>
  <si>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</si>
  <si>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</si>
  <si>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</si>
  <si>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</si>
  <si>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</si>
  <si>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</si>
  <si>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</si>
  <si>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</si>
  <si>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</si>
  <si>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</si>
  <si>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</si>
  <si>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</si>
  <si>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</si>
  <si>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</si>
  <si>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</si>
  <si>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</si>
  <si>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</si>
  <si>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</si>
  <si>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</si>
  <si>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</si>
  <si>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</si>
  <si>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</si>
  <si>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</si>
  <si>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</si>
  <si>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</si>
  <si>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</si>
  <si>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</si>
  <si>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</si>
  <si>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</si>
  <si>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</si>
  <si>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</si>
  <si>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</si>
  <si>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</si>
  <si>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</si>
  <si>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</si>
  <si>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</si>
  <si>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</si>
  <si>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</si>
  <si>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</si>
  <si>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</si>
  <si>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</si>
  <si>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</si>
  <si>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</si>
  <si>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</si>
  <si>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</si>
  <si>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</si>
  <si>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</si>
  <si>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</si>
  <si>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</si>
  <si>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</si>
  <si>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</si>
  <si>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</si>
  <si>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</si>
  <si>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</si>
  <si>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</si>
  <si>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</si>
  <si>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</si>
  <si>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</si>
  <si>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</si>
  <si>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</si>
  <si>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</si>
  <si>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</si>
  <si>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</si>
  <si>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</si>
  <si>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</si>
  <si>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</si>
  <si>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</si>
  <si>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</si>
  <si>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</si>
  <si>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</si>
  <si>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</si>
  <si>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</si>
  <si>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</si>
  <si>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</si>
  <si>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</si>
  <si>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</si>
  <si>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</si>
  <si>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</si>
  <si>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</si>
  <si>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</si>
  <si>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</si>
  <si>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</si>
  <si>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</si>
  <si>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</si>
  <si>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</si>
  <si>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</si>
  <si>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</si>
  <si>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</si>
  <si>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</si>
  <si>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</si>
  <si>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</si>
  <si>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</si>
  <si>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</si>
  <si>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</si>
  <si>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</si>
  <si>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</si>
  <si>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</si>
  <si>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</si>
  <si>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</si>
  <si>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</si>
  <si>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</si>
  <si>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</si>
  <si>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</si>
  <si>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</si>
  <si>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</si>
  <si>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</si>
  <si>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</si>
  <si>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</si>
  <si>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</si>
  <si>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</si>
  <si>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</si>
  <si>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</si>
  <si>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</si>
  <si>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</si>
  <si>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</si>
  <si>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</si>
  <si>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</si>
  <si>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</si>
  <si>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</si>
  <si>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</si>
  <si>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</si>
  <si>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</si>
  <si>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</si>
  <si>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</si>
  <si>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</si>
  <si>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</si>
  <si>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</si>
  <si>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</si>
  <si>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</si>
  <si>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</si>
  <si>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</si>
  <si>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</si>
  <si>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</si>
  <si>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</si>
  <si>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</si>
  <si>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</si>
  <si>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</si>
  <si>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</si>
  <si>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</si>
  <si>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</si>
  <si>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</si>
  <si>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</si>
  <si>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</si>
  <si>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</si>
  <si>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</si>
  <si>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</si>
  <si>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</si>
  <si>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</si>
  <si>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</si>
  <si>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</si>
  <si>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</si>
  <si>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</si>
  <si>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</si>
  <si>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</si>
  <si>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</si>
  <si>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</si>
  <si>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</si>
  <si>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</si>
  <si>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</si>
  <si>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</si>
  <si>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</si>
  <si>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</si>
  <si>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</si>
  <si>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</si>
  <si>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</si>
  <si>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</si>
  <si>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</si>
  <si>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</si>
  <si>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</si>
  <si>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</si>
  <si>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</si>
  <si>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</si>
  <si>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</si>
  <si>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</si>
  <si>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</si>
  <si>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</si>
  <si>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</si>
  <si>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</si>
  <si>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</si>
  <si>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</si>
  <si>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</si>
  <si>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</si>
  <si>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</si>
  <si>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</si>
  <si>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</si>
  <si>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</si>
  <si>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</si>
  <si>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</si>
  <si>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</si>
  <si>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</si>
  <si>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</si>
  <si>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</si>
  <si>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</si>
  <si>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</si>
  <si>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</si>
  <si>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</si>
  <si>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</si>
  <si>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</si>
  <si>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</si>
  <si>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</si>
  <si>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</si>
  <si>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</si>
  <si>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</si>
  <si>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</si>
  <si>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</si>
  <si>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</si>
  <si>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</si>
  <si>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</si>
  <si>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</si>
  <si>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</si>
  <si>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</si>
  <si>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</si>
  <si>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</si>
  <si>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</si>
  <si>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</si>
  <si>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</si>
  <si>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</si>
  <si>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</si>
  <si>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</si>
  <si>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</si>
  <si>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</si>
  <si>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</si>
  <si>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</si>
  <si>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</si>
  <si>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</si>
  <si>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</si>
  <si>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</si>
  <si>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</si>
  <si>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</si>
  <si>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</si>
  <si>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</si>
  <si>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</si>
  <si>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</si>
  <si>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</si>
  <si>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</si>
  <si>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</si>
  <si>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</si>
  <si>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</si>
  <si>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</si>
  <si>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</si>
  <si>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</si>
  <si>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</si>
  <si>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</si>
  <si>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</si>
  <si>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</si>
  <si>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</si>
  <si>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</si>
  <si>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</si>
  <si>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</si>
  <si>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</si>
  <si>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</si>
  <si>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</si>
  <si>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</si>
  <si>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</si>
  <si>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</si>
  <si>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</si>
  <si>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</si>
  <si>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</si>
  <si>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</si>
  <si>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</si>
  <si>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</si>
  <si>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</si>
  <si>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</si>
  <si>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</si>
  <si>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</si>
  <si>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</si>
  <si>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</si>
  <si>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</si>
  <si>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</si>
  <si>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</si>
  <si>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</si>
  <si>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</si>
  <si>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</si>
  <si>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</si>
  <si>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</si>
  <si>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</si>
  <si>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</si>
  <si>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</si>
  <si>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</si>
  <si>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</si>
  <si>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</si>
  <si>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</si>
  <si>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</si>
  <si>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</si>
  <si>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</si>
  <si>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</si>
  <si>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</si>
  <si>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</si>
  <si>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</si>
  <si>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</si>
  <si>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</si>
  <si>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</si>
  <si>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</si>
  <si>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</si>
  <si>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</si>
  <si>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</si>
  <si>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</si>
  <si>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</si>
  <si>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</si>
  <si>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</si>
  <si>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</si>
  <si>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</si>
  <si>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</si>
  <si>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</si>
  <si>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</si>
  <si>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</si>
  <si>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</si>
  <si>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</si>
  <si>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</si>
  <si>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</si>
  <si>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</si>
  <si>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</si>
  <si>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</si>
  <si>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</si>
  <si>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</si>
  <si>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</si>
  <si>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</si>
  <si>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</si>
  <si>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</si>
  <si>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</si>
  <si>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</si>
  <si>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</si>
  <si>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</si>
  <si>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</si>
  <si>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</si>
  <si>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</si>
  <si>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</si>
  <si>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</si>
  <si>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</si>
  <si>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</si>
  <si>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</si>
  <si>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</si>
  <si>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</si>
  <si>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</si>
  <si>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</si>
  <si>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</si>
  <si>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</si>
  <si>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</si>
  <si>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</si>
  <si>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</si>
  <si>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</si>
  <si>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</si>
  <si>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</si>
  <si>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</si>
  <si>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</si>
  <si>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</si>
  <si>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</si>
  <si>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</si>
  <si>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</si>
  <si>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</si>
  <si>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</si>
  <si>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</si>
  <si>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</si>
  <si>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</si>
  <si>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</si>
  <si>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</si>
  <si>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</si>
  <si>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</si>
  <si>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</si>
  <si>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</si>
  <si>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</si>
  <si>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</si>
  <si>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</si>
  <si>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</si>
  <si>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</si>
  <si>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</si>
  <si>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</si>
  <si>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</si>
  <si>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</si>
  <si>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</si>
  <si>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</si>
  <si>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</si>
  <si>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</si>
  <si>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</si>
  <si>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</si>
  <si>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</si>
  <si>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</si>
  <si>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</si>
  <si>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</si>
  <si>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</si>
  <si>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</si>
  <si>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</si>
  <si>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</si>
  <si>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</si>
  <si>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</si>
  <si>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</si>
  <si>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</si>
  <si>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</si>
  <si>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</si>
  <si>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</si>
  <si>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</si>
  <si>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</si>
  <si>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</si>
  <si>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</si>
  <si>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</si>
  <si>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</si>
  <si>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</si>
  <si>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</si>
  <si>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</si>
  <si>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</si>
  <si>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</si>
  <si>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</si>
  <si>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</si>
  <si>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</si>
  <si>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</si>
  <si>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</si>
  <si>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</si>
  <si>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</si>
  <si>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</si>
  <si>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</si>
  <si>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</si>
  <si>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</si>
  <si>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</si>
  <si>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</si>
  <si>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</si>
  <si>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</si>
  <si>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</si>
  <si>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</si>
  <si>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</si>
  <si>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</si>
  <si>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</si>
  <si>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</si>
  <si>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</si>
  <si>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</si>
  <si>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</si>
  <si>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</si>
  <si>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</si>
  <si>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</si>
  <si>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</si>
  <si>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</si>
  <si>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</si>
  <si>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</si>
  <si>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</si>
  <si>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</si>
  <si>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</si>
  <si>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</si>
  <si>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</si>
  <si>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</si>
  <si>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</si>
  <si>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</si>
  <si>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</si>
  <si>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</si>
  <si>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</si>
  <si>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</si>
  <si>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</si>
  <si>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</si>
  <si>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</si>
  <si>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</si>
  <si>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</si>
  <si>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</si>
  <si>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</si>
  <si>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</si>
  <si>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</si>
  <si>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</si>
  <si>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</si>
  <si>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</si>
  <si>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</si>
  <si>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</si>
  <si>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</si>
  <si>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</si>
  <si>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</si>
  <si>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</si>
  <si>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</si>
  <si>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</si>
  <si>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</si>
  <si>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</si>
  <si>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</si>
  <si>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</si>
  <si>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</si>
  <si>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</si>
  <si>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</si>
  <si>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</si>
  <si>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</si>
  <si>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</si>
  <si>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</si>
  <si>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</si>
  <si>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</si>
  <si>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</si>
  <si>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</si>
  <si>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</si>
  <si>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</si>
  <si>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</si>
  <si>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</si>
  <si>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</si>
  <si>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</si>
  <si>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</si>
  <si>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</si>
  <si>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</si>
  <si>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</si>
  <si>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</si>
  <si>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</si>
  <si>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</si>
  <si>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</si>
  <si>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</si>
  <si>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</si>
  <si>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</si>
  <si>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</si>
  <si>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</si>
  <si>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</si>
  <si>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</si>
  <si>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</si>
  <si>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</si>
  <si>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</si>
  <si>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</si>
  <si>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</si>
  <si>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</si>
  <si>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</si>
  <si>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</si>
  <si>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</si>
  <si>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</si>
  <si>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</si>
  <si>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</si>
  <si>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</si>
  <si>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</si>
  <si>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</si>
  <si>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</si>
  <si>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</si>
  <si>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</si>
  <si>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</si>
  <si>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</si>
  <si>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</si>
  <si>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</si>
  <si>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</si>
  <si>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</si>
  <si>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</si>
  <si>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</si>
  <si>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</si>
  <si>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</si>
  <si>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</si>
  <si>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</si>
  <si>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</si>
  <si>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</si>
  <si>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</si>
  <si>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</si>
  <si>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</si>
  <si>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</si>
  <si>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</si>
  <si>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</si>
  <si>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</si>
  <si>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</si>
  <si>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</si>
  <si>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</si>
  <si>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</si>
  <si>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</si>
  <si>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</si>
  <si>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</si>
  <si>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</si>
  <si>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</si>
  <si>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</si>
  <si>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</si>
  <si>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</si>
  <si>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</si>
  <si>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</si>
  <si>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</si>
  <si>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</si>
  <si>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</si>
  <si>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</si>
  <si>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</si>
  <si>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</si>
  <si>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</si>
  <si>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</si>
  <si>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</si>
  <si>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</si>
  <si>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</si>
  <si>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</si>
  <si>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</si>
  <si>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</si>
  <si>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</si>
  <si>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</si>
  <si>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</si>
  <si>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</si>
  <si>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</si>
  <si>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</si>
  <si>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</si>
  <si>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</si>
  <si>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</si>
  <si>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</si>
  <si>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</si>
  <si>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</si>
  <si>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</si>
  <si>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</si>
  <si>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</si>
  <si>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</si>
  <si>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</si>
  <si>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</si>
  <si>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</si>
  <si>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</si>
  <si>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</si>
  <si>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</si>
  <si>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</si>
  <si>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</si>
  <si>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</si>
  <si>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</si>
  <si>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</si>
  <si>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</si>
  <si>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</si>
  <si>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</si>
  <si>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</si>
  <si>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</si>
  <si>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</si>
  <si>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</si>
  <si>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</si>
  <si>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</si>
  <si>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</si>
  <si>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</si>
  <si>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</si>
  <si>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</si>
  <si>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</si>
  <si>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</si>
  <si>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</si>
  <si>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</si>
  <si>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</si>
  <si>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</si>
  <si>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</si>
  <si>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</si>
  <si>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</si>
  <si>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</si>
  <si>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</si>
  <si>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</si>
  <si>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</si>
  <si>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</si>
  <si>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</si>
  <si>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</si>
  <si>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</si>
  <si>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</si>
  <si>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</si>
  <si>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</si>
  <si>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</si>
  <si>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</si>
  <si>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</si>
  <si>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</si>
  <si>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</si>
  <si>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</si>
  <si>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</si>
  <si>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</si>
  <si>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</si>
  <si>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</si>
  <si>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</si>
  <si>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</si>
  <si>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</si>
  <si>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</si>
  <si>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</si>
  <si>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</si>
  <si>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</si>
  <si>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</si>
  <si>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</si>
  <si>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</si>
  <si>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</si>
  <si>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</si>
  <si>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</si>
  <si>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</si>
  <si>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</si>
  <si>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</si>
  <si>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</si>
  <si>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</si>
  <si>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</si>
  <si>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</si>
  <si>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</si>
  <si>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</si>
  <si>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</si>
  <si>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</si>
  <si>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</si>
  <si>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</si>
  <si>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</si>
  <si>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</si>
  <si>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</si>
  <si>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</si>
  <si>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</si>
  <si>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</si>
  <si>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</si>
  <si>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</si>
  <si>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</si>
  <si>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</si>
  <si>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</si>
  <si>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</si>
  <si>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</si>
  <si>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</si>
  <si>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</si>
  <si>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</si>
  <si>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</si>
  <si>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</si>
  <si>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</si>
  <si>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</si>
  <si>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</si>
  <si>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</si>
  <si>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</si>
  <si>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</si>
  <si>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</si>
  <si>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</si>
  <si>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</si>
  <si>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</si>
  <si>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</si>
  <si>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</si>
  <si>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</si>
  <si>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</si>
  <si>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</si>
  <si>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</si>
  <si>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</si>
  <si>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</si>
  <si>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</si>
  <si>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</si>
  <si>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</si>
  <si>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</si>
  <si>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</si>
  <si>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</si>
  <si>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</si>
  <si>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</si>
  <si>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</si>
  <si>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</si>
  <si>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</si>
  <si>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</si>
  <si>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</si>
  <si>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</si>
  <si>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</si>
  <si>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</si>
  <si>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</si>
  <si>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</si>
  <si>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</si>
  <si>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</si>
  <si>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</si>
  <si>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</si>
  <si>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</si>
  <si>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</si>
  <si>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</si>
  <si>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</si>
  <si>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</si>
  <si>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</si>
  <si>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</si>
  <si>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</si>
  <si>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</si>
  <si>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</si>
  <si>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</si>
  <si>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</si>
  <si>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</si>
  <si>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</si>
  <si>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</si>
  <si>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</si>
  <si>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</si>
  <si>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</si>
  <si>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</si>
  <si>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</si>
  <si>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</si>
  <si>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</si>
  <si>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</si>
  <si>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</si>
  <si>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</si>
  <si>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</si>
  <si>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</si>
  <si>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</si>
  <si>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</si>
  <si>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</si>
  <si>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</si>
  <si>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</si>
  <si>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</si>
  <si>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</si>
  <si>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</si>
  <si>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</si>
  <si>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</si>
  <si>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</si>
  <si>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</si>
  <si>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</si>
  <si>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</si>
  <si>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</si>
  <si>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</si>
  <si>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</si>
  <si>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</si>
  <si>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</si>
  <si>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</si>
  <si>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</si>
  <si>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</si>
  <si>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</si>
  <si>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</si>
  <si>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</si>
  <si>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</si>
  <si>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</si>
  <si>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</si>
  <si>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</si>
  <si>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</si>
  <si>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</si>
  <si>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</si>
  <si>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</si>
  <si>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</si>
  <si>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</si>
  <si>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</si>
  <si>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</si>
  <si>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</si>
  <si>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</si>
  <si>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</si>
  <si>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</si>
  <si>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</si>
  <si>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</si>
  <si>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</si>
  <si>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</si>
  <si>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</si>
  <si>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</si>
  <si>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</si>
  <si>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</si>
  <si>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</si>
  <si>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</si>
  <si>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</si>
  <si>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</si>
  <si>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</si>
  <si>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</si>
  <si>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</si>
  <si>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</si>
  <si>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</si>
  <si>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</si>
  <si>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</si>
  <si>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</si>
  <si>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</si>
  <si>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</si>
  <si>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</si>
  <si>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</si>
  <si>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</si>
  <si>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</si>
  <si>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</si>
  <si>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</si>
  <si>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</si>
  <si>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</si>
  <si>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</si>
  <si>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</si>
  <si>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</si>
  <si>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</si>
  <si>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</si>
  <si>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</si>
  <si>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</si>
  <si>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</si>
  <si>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</si>
  <si>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</si>
  <si>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</si>
  <si>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</si>
  <si>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</si>
  <si>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</si>
  <si>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</si>
  <si>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</si>
  <si>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</si>
  <si>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</si>
  <si>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</si>
  <si>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</si>
  <si>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</si>
  <si>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</si>
  <si>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</si>
  <si>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</si>
  <si>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</si>
  <si>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</si>
  <si>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</si>
  <si>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</si>
  <si>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</si>
  <si>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</si>
  <si>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</si>
  <si>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</si>
  <si>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</si>
  <si>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</si>
  <si>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</si>
  <si>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</si>
  <si>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</si>
  <si>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</si>
  <si>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</si>
  <si>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</si>
  <si>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</si>
  <si>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</si>
  <si>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</si>
  <si>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</si>
  <si>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</si>
  <si>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</si>
  <si>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</si>
  <si>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</si>
  <si>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</si>
  <si>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</si>
  <si>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</si>
  <si>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</si>
  <si>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</si>
  <si>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</si>
  <si>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</si>
  <si>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</si>
  <si>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</si>
  <si>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</si>
  <si>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</si>
  <si>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</si>
  <si>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</si>
  <si>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</si>
  <si>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</si>
  <si>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</si>
  <si>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</si>
  <si>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</si>
  <si>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</si>
  <si>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</si>
  <si>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</si>
  <si>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</si>
  <si>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</si>
  <si>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</si>
  <si>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</si>
  <si>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</si>
  <si>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</si>
  <si>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</si>
  <si>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</si>
  <si>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</si>
  <si>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</si>
  <si>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</si>
  <si>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</si>
  <si>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</si>
  <si>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</si>
  <si>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</si>
  <si>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</si>
  <si>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</si>
  <si>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</si>
  <si>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</si>
  <si>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</si>
  <si>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</si>
  <si>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</si>
  <si>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</si>
  <si>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</si>
  <si>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</si>
  <si>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</si>
  <si>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</si>
  <si>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</si>
  <si>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</si>
  <si>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</si>
  <si>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</si>
  <si>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</si>
  <si>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</si>
  <si>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</si>
  <si>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</si>
  <si>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</si>
  <si>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</si>
  <si>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</si>
  <si>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</si>
  <si>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</si>
  <si>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</si>
  <si>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</si>
  <si>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</si>
  <si>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</si>
  <si>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</si>
  <si>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</si>
  <si>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</si>
  <si>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</si>
  <si>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</si>
  <si>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</si>
  <si>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</si>
  <si>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</si>
  <si>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</si>
  <si>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</si>
  <si>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</si>
  <si>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</si>
  <si>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</si>
  <si>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</si>
  <si>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</si>
  <si>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</si>
  <si>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</si>
  <si>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</si>
  <si>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</si>
  <si>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</si>
  <si>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</si>
  <si>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</si>
  <si>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</si>
  <si>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</si>
  <si>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</si>
  <si>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</si>
  <si>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</si>
  <si>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</si>
  <si>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</si>
  <si>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</si>
  <si>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</si>
  <si>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</si>
  <si>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</si>
  <si>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</si>
  <si>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</si>
  <si>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</si>
  <si>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</si>
  <si>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</si>
  <si>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</si>
  <si>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</si>
  <si>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</si>
  <si>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</si>
  <si>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</si>
  <si>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</si>
  <si>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</si>
  <si>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</si>
  <si>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</si>
  <si>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</si>
  <si>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</si>
  <si>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</si>
  <si>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</si>
  <si>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</si>
  <si>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</si>
  <si>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</si>
  <si>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</si>
  <si>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</si>
  <si>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</si>
  <si>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</si>
  <si>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</si>
  <si>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</si>
  <si>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</si>
  <si>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</si>
  <si>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</si>
  <si>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</si>
  <si>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</si>
  <si>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</si>
  <si>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</si>
  <si>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</si>
  <si>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</si>
  <si>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</si>
  <si>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</si>
  <si>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</si>
  <si>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</si>
  <si>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</si>
  <si>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</si>
  <si>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</si>
  <si>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</si>
  <si>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</si>
  <si>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</si>
  <si>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</si>
  <si>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</si>
  <si>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</si>
  <si>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</si>
  <si>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</si>
  <si>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</si>
  <si>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</si>
  <si>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</si>
  <si>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</si>
  <si>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</si>
  <si>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</si>
  <si>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</si>
  <si>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</si>
  <si>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</si>
  <si>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</si>
  <si>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</si>
  <si>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</si>
  <si>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</si>
  <si>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</si>
  <si>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</si>
  <si>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</si>
  <si>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</si>
  <si>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</si>
  <si>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</si>
  <si>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</si>
  <si>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</si>
  <si>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</si>
  <si>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</si>
  <si>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</si>
  <si>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</si>
  <si>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</si>
  <si>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</si>
  <si>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</si>
  <si>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</si>
  <si>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</si>
  <si>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</si>
  <si>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</si>
  <si>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</si>
  <si>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</si>
  <si>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</si>
  <si>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</si>
  <si>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</si>
  <si>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</si>
  <si>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</si>
  <si>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</si>
  <si>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</si>
  <si>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</si>
  <si>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</si>
  <si>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</si>
  <si>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</si>
  <si>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</si>
  <si>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</si>
  <si>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</si>
  <si>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</si>
  <si>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</si>
  <si>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</si>
  <si>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</si>
  <si>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</si>
  <si>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</si>
  <si>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</si>
  <si>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</si>
  <si>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</si>
  <si>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</si>
  <si>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</si>
  <si>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</si>
  <si>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</si>
  <si>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</si>
  <si>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</si>
  <si>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</si>
  <si>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</si>
  <si>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</si>
  <si>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</si>
  <si>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</si>
  <si>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</si>
  <si>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</si>
  <si>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</si>
  <si>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</si>
  <si>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</si>
  <si>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</si>
  <si>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</si>
  <si>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</si>
  <si>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</si>
  <si>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</si>
  <si>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</si>
  <si>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</si>
  <si>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</si>
  <si>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</si>
  <si>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</si>
  <si>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</si>
  <si>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</si>
  <si>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</si>
  <si>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</si>
  <si>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</si>
  <si>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</si>
  <si>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</si>
  <si>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</si>
  <si>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</si>
  <si>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</si>
  <si>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</si>
  <si>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</si>
  <si>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</si>
  <si>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</si>
  <si>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</si>
  <si>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</si>
  <si>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</si>
  <si>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</si>
  <si>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</si>
  <si>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</si>
  <si>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</si>
  <si>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</si>
  <si>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</si>
  <si>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</si>
  <si>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</si>
  <si>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</si>
  <si>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</si>
  <si>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</si>
  <si>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</si>
  <si>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</si>
  <si>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</si>
  <si>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</si>
  <si>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</si>
  <si>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</si>
  <si>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</si>
  <si>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</si>
  <si>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</si>
  <si>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</si>
  <si>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</si>
  <si>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</si>
  <si>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</si>
  <si>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</si>
  <si>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</si>
  <si>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</si>
  <si>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</si>
  <si>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</si>
  <si>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</si>
  <si>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</si>
  <si>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</si>
  <si>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</si>
  <si>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</si>
  <si>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</si>
  <si>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</si>
  <si>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</si>
  <si>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</si>
  <si>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</si>
  <si>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</si>
  <si>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</si>
  <si>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</si>
  <si>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</si>
  <si>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</si>
  <si>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</si>
  <si>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</si>
  <si>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</si>
  <si>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</si>
  <si>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</si>
  <si>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</si>
  <si>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</si>
  <si>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</si>
  <si>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</si>
  <si>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</si>
  <si>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</si>
  <si>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</si>
  <si>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</si>
  <si>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</si>
  <si>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</si>
  <si>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</si>
  <si>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</si>
  <si>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</si>
  <si>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</si>
  <si>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</si>
  <si>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</si>
  <si>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</si>
  <si>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</si>
  <si>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</si>
  <si>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</si>
  <si>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</si>
  <si>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</si>
  <si>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</si>
  <si>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</si>
  <si>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</si>
  <si>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</si>
  <si>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</si>
  <si>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</si>
  <si>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</si>
  <si>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</si>
  <si>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</si>
  <si>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</si>
  <si>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</si>
  <si>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</si>
  <si>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</si>
  <si>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</si>
  <si>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</si>
  <si>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</si>
  <si>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</si>
  <si>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</si>
  <si>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</si>
  <si>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</si>
  <si>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</si>
  <si>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</si>
  <si>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</si>
  <si>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</si>
  <si>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</si>
  <si>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</si>
  <si>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</si>
  <si>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</si>
  <si>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</si>
  <si>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</si>
  <si>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</si>
  <si>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</si>
  <si>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</si>
  <si>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</si>
  <si>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</si>
  <si>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</si>
  <si>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</si>
  <si>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</si>
  <si>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</si>
  <si>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</si>
  <si>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</si>
  <si>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</si>
  <si>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</si>
  <si>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</si>
  <si>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</si>
  <si>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</si>
  <si>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</si>
  <si>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</si>
  <si>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</si>
  <si>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</si>
  <si>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</si>
  <si>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</si>
  <si>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</si>
  <si>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</si>
  <si>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</si>
  <si>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</si>
  <si>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</si>
  <si>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</si>
  <si>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</si>
  <si>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</si>
  <si>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</si>
  <si>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</si>
  <si>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</si>
  <si>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</si>
  <si>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</si>
  <si>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</si>
  <si>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</si>
  <si>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</si>
  <si>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</si>
  <si>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</si>
  <si>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</si>
  <si>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</si>
  <si>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</si>
  <si>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</si>
  <si>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</si>
  <si>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</si>
  <si>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</si>
  <si>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</si>
  <si>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</si>
  <si>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</si>
  <si>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</si>
  <si>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</si>
  <si>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</si>
  <si>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</si>
  <si>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</si>
  <si>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</si>
  <si>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</si>
  <si>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</si>
  <si>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</si>
  <si>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</si>
  <si>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</si>
  <si>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</si>
  <si>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</si>
  <si>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</si>
  <si>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</si>
  <si>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</si>
  <si>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</si>
  <si>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</si>
  <si>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</si>
  <si>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</si>
  <si>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</si>
  <si>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</si>
  <si>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</si>
  <si>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</si>
  <si>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</si>
  <si>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</si>
  <si>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</si>
  <si>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</si>
  <si>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</si>
  <si>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</si>
  <si>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</si>
  <si>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</si>
  <si>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</si>
  <si>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</si>
  <si>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</si>
  <si>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</si>
  <si>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</si>
  <si>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</si>
  <si>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</si>
  <si>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</si>
  <si>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</si>
  <si>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</si>
  <si>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</si>
  <si>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</si>
  <si>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</si>
  <si>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</si>
  <si>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</si>
  <si>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</si>
  <si>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</si>
  <si>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</si>
  <si>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</si>
  <si>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</si>
  <si>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</si>
  <si>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</si>
  <si>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</si>
  <si>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</si>
  <si>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</si>
  <si>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</si>
  <si>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</si>
  <si>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</si>
  <si>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</si>
  <si>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</si>
  <si>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</si>
  <si>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</si>
  <si>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</si>
  <si>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</si>
  <si>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</si>
  <si>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</si>
  <si>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</si>
  <si>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</si>
  <si>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</si>
  <si>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</si>
  <si>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</si>
  <si>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</si>
  <si>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</si>
  <si>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</si>
  <si>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</si>
  <si>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</si>
  <si>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</si>
  <si>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</si>
  <si>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</si>
  <si>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</si>
  <si>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</si>
  <si>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</si>
  <si>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</si>
  <si>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</si>
  <si>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</si>
  <si>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</si>
  <si>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</si>
  <si>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</si>
  <si>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</si>
  <si>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</si>
  <si>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</si>
  <si>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</si>
  <si>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</si>
  <si>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</si>
  <si>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</si>
  <si>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</si>
  <si>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</si>
  <si>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</si>
  <si>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</si>
  <si>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</si>
  <si>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</si>
  <si>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</si>
  <si>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</si>
  <si>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</si>
  <si>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</si>
  <si>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</si>
  <si>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</si>
  <si>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</si>
  <si>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</si>
  <si>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</si>
  <si>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</si>
  <si>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</si>
  <si>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</si>
  <si>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</si>
  <si>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</si>
  <si>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</si>
  <si>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</si>
  <si>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</si>
  <si>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</si>
  <si>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</si>
  <si>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</si>
  <si>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</si>
  <si>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</si>
  <si>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</si>
  <si>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</si>
  <si>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</si>
  <si>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</si>
  <si>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</si>
  <si>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</si>
  <si>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</si>
  <si>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</si>
  <si>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</si>
  <si>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</si>
  <si>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</si>
  <si>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</si>
  <si>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</si>
  <si>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</si>
  <si>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</si>
  <si>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</si>
  <si>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</si>
  <si>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</si>
  <si>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</si>
  <si>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</si>
  <si>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</si>
  <si>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</si>
  <si>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</si>
  <si>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</si>
  <si>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</si>
  <si>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</si>
  <si>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</si>
  <si>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</si>
  <si>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</si>
  <si>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</si>
  <si>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</si>
  <si>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</si>
  <si>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</si>
  <si>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</si>
  <si>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</si>
  <si>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</si>
  <si>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</si>
  <si>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</si>
  <si>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</si>
  <si>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</si>
  <si>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</si>
  <si>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</si>
  <si>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</si>
  <si>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</si>
  <si>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</si>
  <si>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</si>
  <si>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</si>
  <si>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</si>
  <si>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</si>
  <si>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</si>
  <si>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</si>
  <si>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</si>
  <si>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</si>
  <si>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</si>
  <si>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</si>
  <si>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</si>
  <si>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</si>
  <si>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</si>
  <si>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</si>
  <si>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</si>
  <si>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</si>
  <si>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</si>
  <si>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</si>
  <si>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</si>
  <si>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</si>
  <si>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</si>
  <si>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</si>
  <si>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</si>
  <si>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</si>
  <si>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</si>
  <si>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</si>
  <si>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</si>
  <si>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</si>
  <si>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</si>
  <si>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</si>
  <si>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</si>
  <si>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</si>
  <si>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</si>
  <si>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</si>
  <si>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</si>
  <si>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</si>
  <si>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</si>
  <si>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</si>
  <si>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</si>
  <si>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</si>
  <si>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</si>
  <si>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</si>
  <si>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</si>
  <si>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</si>
  <si>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</si>
  <si>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</si>
  <si>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</si>
  <si>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</si>
  <si>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</si>
  <si>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</si>
  <si>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</si>
  <si>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</si>
  <si>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</si>
  <si>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</si>
  <si>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</si>
  <si>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</si>
  <si>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</si>
  <si>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</si>
  <si>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</si>
  <si>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</si>
  <si>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</si>
  <si>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</si>
  <si>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</si>
  <si>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</si>
  <si>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</si>
  <si>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</si>
  <si>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</si>
  <si>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</si>
  <si>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</si>
  <si>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</si>
  <si>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</si>
  <si>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</si>
  <si>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</si>
  <si>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</si>
  <si>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</si>
  <si>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</si>
  <si>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</si>
  <si>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</si>
  <si>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</si>
  <si>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</si>
  <si>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</si>
  <si>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</si>
  <si>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</si>
  <si>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</si>
  <si>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</si>
  <si>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</si>
  <si>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</si>
  <si>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</si>
  <si>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</si>
  <si>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</si>
  <si>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</si>
  <si>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</si>
  <si>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</si>
  <si>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</si>
  <si>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</si>
  <si>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</si>
  <si>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</si>
  <si>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</si>
  <si>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</si>
  <si>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</si>
  <si>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</si>
  <si>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</si>
  <si>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</si>
  <si>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</si>
  <si>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</si>
  <si>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</si>
  <si>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</si>
  <si>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</si>
  <si>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</si>
  <si>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</si>
  <si>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</si>
  <si>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</si>
  <si>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</si>
  <si>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</si>
  <si>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</si>
  <si>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</si>
  <si>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</si>
  <si>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</si>
  <si>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</si>
  <si>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</si>
  <si>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</si>
  <si>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</si>
  <si>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</si>
  <si>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</si>
  <si>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</si>
  <si>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</si>
  <si>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</si>
  <si>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</si>
  <si>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</si>
  <si>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</si>
  <si>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</si>
  <si>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</si>
  <si>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</si>
  <si>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</si>
  <si>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</si>
  <si>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</si>
  <si>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</si>
  <si>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</si>
  <si>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</si>
  <si>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</si>
  <si>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</si>
  <si>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</si>
  <si>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</si>
  <si>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</si>
  <si>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</si>
  <si>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</si>
  <si>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</si>
  <si>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</si>
  <si>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</si>
  <si>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</si>
  <si>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</si>
  <si>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</si>
  <si>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</si>
  <si>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</si>
  <si>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</si>
  <si>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</si>
  <si>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</si>
  <si>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</si>
  <si>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</si>
  <si>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</si>
  <si>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</si>
  <si>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</si>
  <si>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</si>
  <si>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</si>
  <si>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</si>
  <si>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</si>
  <si>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</si>
  <si>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</si>
  <si>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</si>
  <si>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</si>
  <si>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</si>
  <si>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</si>
  <si>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</si>
  <si>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</si>
  <si>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</si>
  <si>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</si>
  <si>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</si>
  <si>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</si>
  <si>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</si>
  <si>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</si>
  <si>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</si>
  <si>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</si>
  <si>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</si>
  <si>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</si>
  <si>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</si>
  <si>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</si>
  <si>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</si>
  <si>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</si>
  <si>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</si>
  <si>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</si>
  <si>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</si>
  <si>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</si>
  <si>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</si>
  <si>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</si>
  <si>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</si>
  <si>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</si>
  <si>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</si>
  <si>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</si>
  <si>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</si>
  <si>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</si>
  <si>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</si>
  <si>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</si>
  <si>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</si>
  <si>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</si>
  <si>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</si>
  <si>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</si>
  <si>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</si>
  <si>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</si>
  <si>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</si>
  <si>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</si>
  <si>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</si>
  <si>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</si>
  <si>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</si>
  <si>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</si>
  <si>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</si>
  <si>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</si>
  <si>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</si>
  <si>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</si>
  <si>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</si>
  <si>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</si>
  <si>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</si>
  <si>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</si>
  <si>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</si>
  <si>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</si>
  <si>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</si>
  <si>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</si>
  <si>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</si>
  <si>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</si>
  <si>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</si>
  <si>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</si>
  <si>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</si>
  <si>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</si>
  <si>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</si>
  <si>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</si>
  <si>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</si>
  <si>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</si>
  <si>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</si>
  <si>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</si>
  <si>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</si>
  <si>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</si>
  <si>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</si>
  <si>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</si>
  <si>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</si>
  <si>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</si>
  <si>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</si>
  <si>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</si>
  <si>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</si>
  <si>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</si>
  <si>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</si>
  <si>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</si>
  <si>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</si>
  <si>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</si>
  <si>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</si>
  <si>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</si>
  <si>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</si>
  <si>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</si>
  <si>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</si>
  <si>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</si>
  <si>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</si>
  <si>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</si>
  <si>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</si>
  <si>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</si>
  <si>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</si>
  <si>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</si>
  <si>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</si>
  <si>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</si>
  <si>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</si>
  <si>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</si>
  <si>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</si>
  <si>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</si>
  <si>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</si>
  <si>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</si>
  <si>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</si>
  <si>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</si>
  <si>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</si>
  <si>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</si>
  <si>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</si>
  <si>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</si>
  <si>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</si>
  <si>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</si>
  <si>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</si>
  <si>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</si>
  <si>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</si>
  <si>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</si>
  <si>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</si>
  <si>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</si>
  <si>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</si>
  <si>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</si>
  <si>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</si>
  <si>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</si>
  <si>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</si>
  <si>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</si>
  <si>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</si>
  <si>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</si>
  <si>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</si>
  <si>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</si>
  <si>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</si>
  <si>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</si>
  <si>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</si>
  <si>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</si>
  <si>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</si>
  <si>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</si>
  <si>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</si>
  <si>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</si>
  <si>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</si>
  <si>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</si>
  <si>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</si>
  <si>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</si>
  <si>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</si>
  <si>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</si>
  <si>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</si>
  <si>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</si>
  <si>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</si>
  <si>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</si>
  <si>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</si>
  <si>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</si>
  <si>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</si>
  <si>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</si>
  <si>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</si>
  <si>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</si>
  <si>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</si>
  <si>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</si>
  <si>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</si>
  <si>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</si>
  <si>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</si>
  <si>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</si>
  <si>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</si>
  <si>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</si>
  <si>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</si>
  <si>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</si>
  <si>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</si>
  <si>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</si>
  <si>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</si>
  <si>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</si>
  <si>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</si>
  <si>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</si>
  <si>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</si>
  <si>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</si>
  <si>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</si>
  <si>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</si>
  <si>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</si>
  <si>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</si>
  <si>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</si>
  <si>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</si>
  <si>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</si>
  <si>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</si>
  <si>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</si>
  <si>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</si>
  <si>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</si>
  <si>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</si>
  <si>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</si>
  <si>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</si>
  <si>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</si>
  <si>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</si>
  <si>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</si>
  <si>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</si>
  <si>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</si>
  <si>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</si>
  <si>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</si>
  <si>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</si>
  <si>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</si>
  <si>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</si>
  <si>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</si>
  <si>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</si>
  <si>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</si>
  <si>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</si>
  <si>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</si>
  <si>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</si>
  <si>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</si>
  <si>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</si>
  <si>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</si>
  <si>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</si>
  <si>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</si>
  <si>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</si>
  <si>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</si>
  <si>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</si>
  <si>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</si>
  <si>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</si>
  <si>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</si>
  <si>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</si>
  <si>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</si>
  <si>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</si>
  <si>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</si>
  <si>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</si>
  <si>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</si>
  <si>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</si>
  <si>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</si>
  <si>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</si>
  <si>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</si>
  <si>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</si>
  <si>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</si>
  <si>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</si>
  <si>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</si>
  <si>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</si>
  <si>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</si>
  <si>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</si>
  <si>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</si>
  <si>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</si>
  <si>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</si>
  <si>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</si>
  <si>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</si>
  <si>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</si>
  <si>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</si>
  <si>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</si>
  <si>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</si>
  <si>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</si>
  <si>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</si>
  <si>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</si>
  <si>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</si>
  <si>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</si>
  <si>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</si>
  <si>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</si>
  <si>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</si>
  <si>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</si>
  <si>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</si>
  <si>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</si>
  <si>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</si>
  <si>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</si>
  <si>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</si>
  <si>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</si>
  <si>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</si>
  <si>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</si>
  <si>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</si>
  <si>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</si>
  <si>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</si>
  <si>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</si>
  <si>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</si>
  <si>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</si>
  <si>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</si>
  <si>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</si>
  <si>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</si>
  <si>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</si>
  <si>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</si>
  <si>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</si>
  <si>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</si>
  <si>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</si>
  <si>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</si>
  <si>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</si>
  <si>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</si>
  <si>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</si>
  <si>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</si>
  <si>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</si>
  <si>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</si>
  <si>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</si>
  <si>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</si>
  <si>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</si>
  <si>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</si>
  <si>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</si>
  <si>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</si>
  <si>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</si>
  <si>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</si>
  <si>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</si>
  <si>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</si>
  <si>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</si>
  <si>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</si>
  <si>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</si>
  <si>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</si>
  <si>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</si>
  <si>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</si>
  <si>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</si>
  <si>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</si>
  <si>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</si>
  <si>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</si>
  <si>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</si>
  <si>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</si>
  <si>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</si>
  <si>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</si>
  <si>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</si>
  <si>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</si>
  <si>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</si>
  <si>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</si>
  <si>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</si>
  <si>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</si>
  <si>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</si>
  <si>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</si>
  <si>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</si>
  <si>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</si>
  <si>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</si>
  <si>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</si>
  <si>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</si>
  <si>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</si>
  <si>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</si>
  <si>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</si>
  <si>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</si>
  <si>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</si>
  <si>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</si>
  <si>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</si>
  <si>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</si>
  <si>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</si>
  <si>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</si>
  <si>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</si>
  <si>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</si>
  <si>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</si>
  <si>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</si>
  <si>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</si>
  <si>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</si>
  <si>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</si>
  <si>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</si>
  <si>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</si>
  <si>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</si>
  <si>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</si>
  <si>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</si>
  <si>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</si>
  <si>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</si>
  <si>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</si>
  <si>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</si>
  <si>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</si>
  <si>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</si>
  <si>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</si>
  <si>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</si>
  <si>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</si>
  <si>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</si>
  <si>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</si>
  <si>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</si>
  <si>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</si>
  <si>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</si>
  <si>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</si>
  <si>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</si>
  <si>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</si>
  <si>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</si>
  <si>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</si>
  <si>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</si>
  <si>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</si>
  <si>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</si>
  <si>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</si>
  <si>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</si>
  <si>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</si>
  <si>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</si>
  <si>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</si>
  <si>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</si>
  <si>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</si>
  <si>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</si>
  <si>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</si>
  <si>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</si>
  <si>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</si>
  <si>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</si>
  <si>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</si>
  <si>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</si>
  <si>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</si>
  <si>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</si>
  <si>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</si>
  <si>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</si>
  <si>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</si>
  <si>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</si>
  <si>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</si>
  <si>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</si>
  <si>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</si>
  <si>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</si>
  <si>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</si>
  <si>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</si>
  <si>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</si>
  <si>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</si>
  <si>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</si>
  <si>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</si>
  <si>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</si>
  <si>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</si>
  <si>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</si>
  <si>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</si>
  <si>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</si>
  <si>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</si>
  <si>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</si>
  <si>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</si>
  <si>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</si>
  <si>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</si>
  <si>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</si>
  <si>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</si>
  <si>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</si>
  <si>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</si>
  <si>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</si>
  <si>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</si>
  <si>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</si>
  <si>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</si>
  <si>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</si>
  <si>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</si>
  <si>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</si>
  <si>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</si>
  <si>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</si>
  <si>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</si>
  <si>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</si>
  <si>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</si>
  <si>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</si>
  <si>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</si>
  <si>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</si>
  <si>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</si>
  <si>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</si>
  <si>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</si>
  <si>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</si>
  <si>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</si>
  <si>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</si>
  <si>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</si>
  <si>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</si>
  <si>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</si>
  <si>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</si>
  <si>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</si>
  <si>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</si>
  <si>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</si>
  <si>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</si>
  <si>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</si>
  <si>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</si>
  <si>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</si>
  <si>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</si>
  <si>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</si>
  <si>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</si>
  <si>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</si>
  <si>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</si>
  <si>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</si>
  <si>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</si>
  <si>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</si>
  <si>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</si>
  <si>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</si>
  <si>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</si>
  <si>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</si>
  <si>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</si>
  <si>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</si>
  <si>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</si>
  <si>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</si>
  <si>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</si>
  <si>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</si>
  <si>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</si>
  <si>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</si>
  <si>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</si>
  <si>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</si>
  <si>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</si>
  <si>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</si>
  <si>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</si>
  <si>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</si>
  <si>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</si>
  <si>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</si>
  <si>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</si>
  <si>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</si>
  <si>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</si>
  <si>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</si>
  <si>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</si>
  <si>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</si>
  <si>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</si>
  <si>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</si>
  <si>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</si>
  <si>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</si>
  <si>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</si>
  <si>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</si>
  <si>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</si>
  <si>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</si>
  <si>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</si>
  <si>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</si>
  <si>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</si>
  <si>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</si>
  <si>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</si>
  <si>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</si>
  <si>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</si>
  <si>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</si>
  <si>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</si>
  <si>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</si>
  <si>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</si>
  <si>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</si>
  <si>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</si>
  <si>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</si>
  <si>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</si>
  <si>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</si>
  <si>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</si>
  <si>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</si>
  <si>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</si>
  <si>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</si>
  <si>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</si>
  <si>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</si>
  <si>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</si>
  <si>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</si>
  <si>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</si>
  <si>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</si>
  <si>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</si>
  <si>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</si>
  <si>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</si>
  <si>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</si>
  <si>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</si>
  <si>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</si>
  <si>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</si>
  <si>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</si>
  <si>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</si>
  <si>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</si>
  <si>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</si>
  <si>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</si>
  <si>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</si>
  <si>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</si>
  <si>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</si>
  <si>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</si>
  <si>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</si>
  <si>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</si>
  <si>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</si>
  <si>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</si>
  <si>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</si>
  <si>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</si>
  <si>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</si>
  <si>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</si>
  <si>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</si>
  <si>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</si>
  <si>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</si>
  <si>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</si>
  <si>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</si>
  <si>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</si>
  <si>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</si>
  <si>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</si>
  <si>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</si>
  <si>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</si>
  <si>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</si>
  <si>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</si>
  <si>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</si>
  <si>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</si>
  <si>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</si>
  <si>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</si>
  <si>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</si>
  <si>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</si>
  <si>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</si>
  <si>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</si>
  <si>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</si>
  <si>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</si>
  <si>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</si>
  <si>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</si>
  <si>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</si>
  <si>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</si>
  <si>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</si>
  <si>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</si>
  <si>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</si>
  <si>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</si>
  <si>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</si>
  <si>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</si>
  <si>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</si>
  <si>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</si>
  <si>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</si>
  <si>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</si>
  <si>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</si>
  <si>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</si>
  <si>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</si>
  <si>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</si>
  <si>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</si>
  <si>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</si>
  <si>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</si>
  <si>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</si>
  <si>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</si>
  <si>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</si>
  <si>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</si>
  <si>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</si>
  <si>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</si>
  <si>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</si>
  <si>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</si>
  <si>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</si>
  <si>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</si>
  <si>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</si>
  <si>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</si>
  <si>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</si>
  <si>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</si>
  <si>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</si>
  <si>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</si>
  <si>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</si>
  <si>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</si>
  <si>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</si>
  <si>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</si>
  <si>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</si>
  <si>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</si>
  <si>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</si>
  <si>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</si>
  <si>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</si>
  <si>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</si>
  <si>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</si>
  <si>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</si>
  <si>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</si>
  <si>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</si>
  <si>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</si>
  <si>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</si>
  <si>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</si>
  <si>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</si>
  <si>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</si>
  <si>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</si>
  <si>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</si>
  <si>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</si>
  <si>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</si>
  <si>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</si>
  <si>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</si>
  <si>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</si>
  <si>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</si>
  <si>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</si>
  <si>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</si>
  <si>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</si>
  <si>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</si>
  <si>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</si>
  <si>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</si>
  <si>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</si>
  <si>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</si>
  <si>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</si>
  <si>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</si>
  <si>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</si>
  <si>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</si>
  <si>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</si>
  <si>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</si>
  <si>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</si>
  <si>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</si>
  <si>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</si>
  <si>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</si>
  <si>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</si>
  <si>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</si>
  <si>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</si>
  <si>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</si>
  <si>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</si>
  <si>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</si>
  <si>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</si>
  <si>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</si>
  <si>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</si>
  <si>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</si>
  <si>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</si>
  <si>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</si>
  <si>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</si>
  <si>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</si>
  <si>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</si>
  <si>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</si>
  <si>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</si>
  <si>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</si>
  <si>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</si>
  <si>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</si>
  <si>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</si>
  <si>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</si>
  <si>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</si>
  <si>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</si>
  <si>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</si>
  <si>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</si>
  <si>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</si>
  <si>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</si>
  <si>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</si>
  <si>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</si>
  <si>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</si>
  <si>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</si>
  <si>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</si>
  <si>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</si>
  <si>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</si>
  <si>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</si>
  <si>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</si>
  <si>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</si>
  <si>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</si>
  <si>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</si>
  <si>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</si>
  <si>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</si>
  <si>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</si>
  <si>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</si>
  <si>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</si>
  <si>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</si>
  <si>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</si>
  <si>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</si>
  <si>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</si>
  <si>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</si>
  <si>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</si>
  <si>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</si>
  <si>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</si>
  <si>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</si>
  <si>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</si>
  <si>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</si>
  <si>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</si>
  <si>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</si>
  <si>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</si>
  <si>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</si>
  <si>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</si>
  <si>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</si>
  <si>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</si>
  <si>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</si>
  <si>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</si>
  <si>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</si>
  <si>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</si>
  <si>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</si>
  <si>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</si>
  <si>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</si>
  <si>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</si>
  <si>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</si>
  <si>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</si>
  <si>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</si>
  <si>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</si>
  <si>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</si>
  <si>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</si>
  <si>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</si>
  <si>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</si>
  <si>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</si>
  <si>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</si>
  <si>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</si>
  <si>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</si>
  <si>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</si>
  <si>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</si>
  <si>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</si>
  <si>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</si>
  <si>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</si>
  <si>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</si>
  <si>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</si>
  <si>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</si>
  <si>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</si>
  <si>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</si>
  <si>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</si>
  <si>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</si>
  <si>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</si>
  <si>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</si>
  <si>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</si>
  <si>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</si>
  <si>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</si>
  <si>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</si>
  <si>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</si>
  <si>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</si>
  <si>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</si>
  <si>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</si>
  <si>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</si>
  <si>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</si>
  <si>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</si>
  <si>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</si>
  <si>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</si>
  <si>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</si>
  <si>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</si>
  <si>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</si>
  <si>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</si>
  <si>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</si>
  <si>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</si>
  <si>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</si>
  <si>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</si>
  <si>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</si>
  <si>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</si>
  <si>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</si>
  <si>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</si>
  <si>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</si>
  <si>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</si>
  <si>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</si>
  <si>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</si>
  <si>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</si>
  <si>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</si>
  <si>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</si>
  <si>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</si>
  <si>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</si>
  <si>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</si>
  <si>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</si>
  <si>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</si>
  <si>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</si>
  <si>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</si>
  <si>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</si>
  <si>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</si>
  <si>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</si>
  <si>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</si>
  <si>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</si>
  <si>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</si>
  <si>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</si>
  <si>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</si>
  <si>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</si>
  <si>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</si>
  <si>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</si>
  <si>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</si>
  <si>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</si>
  <si>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</si>
  <si>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</si>
  <si>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</si>
  <si>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</si>
  <si>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</si>
  <si>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</si>
  <si>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</si>
  <si>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</si>
  <si>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</si>
  <si>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</si>
  <si>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</si>
  <si>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</si>
  <si>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</si>
  <si>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</si>
  <si>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</si>
  <si>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</si>
  <si>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</si>
  <si>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</si>
  <si>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</si>
  <si>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</si>
  <si>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</si>
  <si>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</si>
  <si>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</si>
  <si>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</si>
  <si>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</si>
  <si>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</si>
  <si>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</si>
  <si>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</si>
  <si>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</si>
  <si>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</si>
  <si>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</si>
  <si>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</si>
  <si>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</si>
  <si>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</si>
  <si>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</si>
  <si>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</si>
  <si>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</si>
  <si>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</si>
  <si>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</si>
  <si>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</si>
  <si>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</si>
  <si>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</si>
  <si>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</si>
  <si>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</si>
  <si>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</si>
  <si>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</si>
  <si>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</si>
  <si>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</si>
  <si>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</si>
  <si>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</si>
  <si>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</si>
  <si>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</si>
  <si>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</si>
  <si>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</si>
  <si>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</si>
  <si>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</si>
  <si>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</si>
  <si>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</si>
  <si>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</si>
  <si>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</si>
  <si>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</si>
  <si>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</si>
  <si>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</si>
  <si>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</si>
  <si>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</si>
  <si>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</si>
  <si>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</si>
  <si>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</si>
  <si>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</si>
  <si>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</si>
  <si>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</si>
  <si>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</si>
  <si>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</si>
  <si>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</si>
  <si>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</si>
  <si>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</si>
  <si>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</si>
  <si>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</si>
  <si>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</si>
  <si>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</si>
  <si>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</si>
  <si>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</si>
  <si>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</si>
  <si>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</si>
  <si>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</si>
  <si>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</si>
  <si>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</si>
  <si>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</si>
  <si>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</si>
  <si>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</si>
  <si>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</si>
  <si>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</si>
  <si>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</si>
  <si>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</si>
  <si>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</si>
  <si>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</si>
  <si>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</si>
  <si>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</si>
  <si>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</si>
  <si>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</si>
  <si>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</si>
  <si>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</si>
  <si>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</si>
  <si>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</si>
  <si>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</si>
  <si>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</si>
  <si>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</si>
  <si>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</si>
  <si>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</si>
  <si>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</si>
  <si>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</si>
  <si>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</si>
  <si>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</si>
  <si>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</si>
  <si>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</si>
  <si>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</si>
  <si>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</si>
  <si>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</si>
  <si>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</si>
  <si>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</si>
  <si>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</si>
  <si>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</si>
  <si>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</si>
  <si>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</si>
  <si>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</si>
  <si>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</si>
  <si>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</si>
  <si>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</si>
  <si>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</si>
  <si>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</si>
  <si>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</si>
  <si>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</si>
  <si>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</si>
  <si>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</si>
  <si>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</si>
  <si>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</si>
  <si>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</si>
  <si>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</si>
  <si>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</si>
  <si>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</si>
  <si>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</si>
  <si>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</si>
  <si>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</si>
  <si>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</si>
  <si>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</si>
  <si>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</si>
  <si>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</si>
  <si>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</si>
  <si>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</si>
  <si>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</si>
  <si>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</si>
  <si>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</si>
  <si>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</si>
  <si>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</si>
  <si>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</si>
  <si>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</si>
  <si>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</si>
  <si>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</si>
  <si>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</si>
  <si>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</si>
  <si>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</si>
  <si>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</si>
  <si>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</si>
  <si>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</si>
  <si>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</si>
  <si>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</si>
  <si>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</si>
  <si>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</si>
  <si>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</si>
  <si>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</si>
  <si>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</si>
  <si>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</si>
  <si>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</si>
  <si>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</si>
  <si>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</si>
  <si>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</si>
  <si>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</si>
  <si>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</si>
  <si>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</si>
  <si>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</si>
  <si>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</si>
  <si>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</si>
  <si>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</si>
  <si>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</si>
  <si>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</si>
  <si>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</si>
  <si>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</si>
  <si>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</si>
  <si>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</si>
  <si>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</si>
  <si>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</si>
  <si>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</si>
  <si>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</si>
  <si>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</si>
  <si>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</si>
  <si>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</si>
  <si>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</si>
  <si>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</si>
  <si>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</si>
  <si>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</si>
  <si>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</si>
  <si>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</si>
  <si>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</si>
  <si>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</si>
  <si>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</si>
  <si>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</si>
  <si>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</si>
  <si>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</si>
  <si>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</si>
  <si>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</si>
  <si>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</si>
  <si>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</si>
  <si>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</si>
  <si>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</si>
  <si>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</si>
  <si>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</si>
  <si>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</si>
  <si>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</si>
  <si>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</si>
  <si>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</si>
  <si>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</si>
  <si>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</si>
  <si>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</si>
  <si>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</si>
  <si>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</si>
  <si>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</si>
  <si>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</si>
  <si>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</si>
  <si>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</si>
  <si>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</si>
  <si>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</si>
  <si>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</si>
  <si>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</si>
  <si>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</si>
  <si>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</si>
  <si>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</si>
  <si>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</si>
  <si>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</si>
  <si>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</si>
  <si>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</si>
  <si>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</si>
  <si>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</si>
  <si>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</si>
  <si>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</si>
  <si>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</si>
  <si>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</si>
  <si>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</si>
  <si>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</si>
  <si>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</si>
  <si>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</si>
  <si>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</si>
  <si>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</si>
  <si>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</si>
  <si>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</si>
  <si>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</si>
  <si>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</si>
  <si>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</si>
  <si>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</si>
  <si>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</si>
  <si>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</si>
  <si>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</si>
  <si>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</si>
  <si>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</si>
  <si>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</si>
  <si>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</si>
  <si>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</si>
  <si>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</si>
  <si>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</si>
  <si>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</si>
  <si>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</si>
  <si>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</si>
  <si>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</si>
  <si>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</si>
  <si>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</si>
  <si>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</si>
  <si>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</si>
  <si>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</si>
  <si>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</si>
  <si>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</si>
  <si>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</si>
  <si>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</si>
  <si>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</si>
  <si>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</si>
  <si>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</si>
  <si>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</si>
  <si>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</si>
  <si>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</si>
  <si>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</si>
  <si>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</si>
  <si>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</si>
  <si>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</si>
  <si>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</si>
  <si>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</si>
  <si>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</si>
  <si>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</si>
  <si>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</si>
  <si>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</si>
  <si>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</si>
  <si>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</si>
  <si>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</si>
  <si>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</si>
  <si>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</si>
  <si>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</si>
  <si>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</si>
  <si>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</si>
  <si>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</si>
  <si>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</si>
  <si>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</si>
  <si>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</si>
  <si>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</si>
  <si>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</si>
  <si>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</si>
  <si>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</si>
  <si>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</si>
  <si>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</si>
  <si>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</si>
  <si>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</si>
  <si>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</si>
  <si>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</si>
  <si>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</si>
  <si>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</si>
  <si>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</si>
  <si>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</si>
  <si>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</si>
  <si>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</si>
  <si>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</si>
  <si>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</si>
  <si>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</si>
  <si>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</si>
  <si>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</si>
  <si>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</si>
  <si>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</si>
  <si>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</si>
  <si>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</si>
  <si>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</si>
  <si>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</si>
  <si>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</si>
  <si>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</si>
  <si>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</si>
  <si>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</si>
  <si>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</si>
  <si>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</si>
  <si>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</si>
  <si>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</si>
  <si>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</si>
  <si>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</si>
  <si>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</si>
  <si>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</si>
  <si>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</si>
  <si>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</si>
  <si>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</si>
  <si>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</si>
  <si>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</si>
  <si>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</si>
  <si>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</si>
  <si>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</si>
  <si>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</si>
  <si>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</si>
  <si>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</si>
  <si>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</si>
  <si>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</si>
  <si>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</si>
  <si>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</si>
  <si>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</si>
  <si>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</si>
  <si>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</si>
  <si>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</si>
  <si>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</si>
  <si>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</si>
  <si>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</si>
  <si>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</si>
  <si>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</si>
  <si>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</si>
  <si>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</si>
  <si>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</si>
  <si>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</si>
  <si>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</si>
  <si>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</si>
  <si>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</si>
  <si>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</si>
  <si>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</si>
  <si>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</si>
  <si>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</si>
  <si>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</si>
  <si>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</si>
  <si>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</si>
  <si>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</si>
  <si>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</si>
  <si>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</si>
  <si>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</si>
  <si>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</si>
  <si>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</si>
  <si>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</si>
  <si>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</si>
  <si>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</si>
  <si>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</si>
  <si>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</si>
  <si>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</si>
  <si>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</si>
  <si>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</si>
  <si>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</si>
  <si>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</si>
  <si>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</si>
  <si>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</si>
  <si>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</si>
  <si>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</si>
  <si>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</si>
  <si>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</si>
  <si>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</si>
  <si>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</si>
  <si>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</si>
  <si>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</si>
  <si>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</si>
  <si>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</si>
  <si>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</si>
  <si>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</si>
  <si>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</si>
  <si>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</si>
  <si>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</si>
  <si>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</si>
  <si>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</si>
  <si>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</si>
  <si>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</si>
  <si>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</si>
  <si>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</si>
  <si>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</si>
  <si>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</si>
  <si>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</si>
  <si>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</si>
  <si>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</si>
  <si>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</si>
  <si>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</si>
  <si>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</si>
  <si>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</si>
  <si>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</si>
  <si>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</si>
  <si>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</si>
  <si>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</si>
  <si>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</si>
  <si>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</si>
  <si>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</si>
  <si>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</si>
  <si>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</si>
  <si>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</si>
  <si>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</si>
  <si>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</si>
  <si>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</si>
  <si>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</si>
  <si>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</si>
  <si>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</si>
  <si>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</si>
  <si>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</si>
  <si>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</si>
  <si>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</si>
  <si>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</si>
  <si>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</si>
  <si>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</si>
  <si>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</si>
  <si>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</si>
  <si>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</si>
  <si>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</si>
  <si>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</si>
  <si>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</si>
  <si>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</si>
  <si>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</si>
  <si>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</si>
  <si>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</si>
  <si>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</si>
  <si>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</si>
  <si>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</si>
  <si>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</si>
  <si>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</si>
  <si>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</si>
  <si>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</si>
  <si>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</si>
  <si>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</si>
  <si>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</si>
  <si>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</si>
  <si>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</si>
  <si>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</si>
  <si>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</si>
  <si>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</si>
  <si>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</si>
  <si>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</si>
  <si>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</si>
  <si>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</si>
  <si>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</si>
  <si>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</si>
  <si>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</si>
  <si>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</si>
  <si>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</si>
  <si>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</si>
  <si>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</si>
  <si>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</si>
  <si>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</si>
  <si>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</si>
  <si>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</si>
  <si>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</si>
  <si>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</si>
  <si>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</si>
  <si>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</si>
  <si>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</si>
  <si>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</si>
  <si>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</si>
  <si>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</si>
  <si>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</si>
  <si>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</si>
  <si>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</si>
  <si>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</si>
  <si>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</si>
  <si>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</si>
  <si>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</si>
  <si>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</si>
  <si>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</si>
  <si>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</si>
  <si>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</si>
  <si>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</si>
  <si>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</si>
  <si>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</si>
  <si>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</si>
  <si>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</si>
  <si>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</si>
  <si>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</si>
  <si>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</si>
  <si>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</si>
  <si>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</si>
  <si>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</si>
  <si>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</si>
  <si>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</si>
  <si>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</si>
  <si>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</si>
  <si>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</si>
  <si>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</si>
  <si>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</si>
  <si>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</si>
  <si>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</si>
  <si>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</si>
  <si>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</si>
  <si>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</si>
  <si>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</si>
  <si>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</si>
  <si>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</si>
  <si>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</si>
  <si>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</si>
  <si>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</si>
  <si>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</si>
  <si>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</si>
  <si>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</si>
  <si>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</si>
  <si>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</si>
  <si>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</si>
  <si>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</si>
  <si>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</si>
  <si>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</si>
  <si>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</si>
  <si>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</si>
  <si>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</si>
  <si>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</si>
  <si>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</si>
  <si>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</si>
  <si>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</si>
  <si>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</si>
  <si>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</si>
  <si>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</si>
  <si>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</si>
  <si>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</si>
  <si>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</si>
  <si>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</si>
  <si>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</si>
  <si>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</si>
  <si>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</si>
  <si>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</si>
  <si>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</si>
  <si>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</si>
  <si>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</si>
  <si>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</si>
  <si>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</si>
  <si>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</si>
  <si>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</si>
  <si>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</si>
  <si>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</si>
  <si>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</si>
  <si>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</si>
  <si>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</si>
  <si>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</si>
  <si>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</si>
  <si>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</si>
  <si>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</si>
  <si>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</si>
  <si>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</si>
  <si>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</si>
  <si>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</si>
  <si>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</si>
  <si>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</si>
  <si>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</si>
  <si>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</si>
  <si>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</si>
  <si>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</si>
  <si>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</si>
  <si>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</si>
  <si>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</si>
  <si>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</si>
  <si>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</si>
  <si>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</si>
  <si>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</si>
  <si>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</si>
  <si>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</si>
  <si>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</si>
  <si>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</si>
  <si>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</si>
  <si>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</si>
  <si>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</si>
  <si>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</si>
  <si>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</si>
  <si>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</si>
  <si>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</si>
  <si>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</si>
  <si>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</si>
  <si>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</si>
  <si>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</si>
  <si>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</si>
  <si>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</si>
  <si>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</si>
  <si>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</si>
  <si>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</si>
  <si>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</si>
  <si>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</si>
  <si>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</si>
  <si>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</si>
  <si>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</si>
  <si>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</si>
  <si>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</si>
  <si>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</si>
  <si>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</si>
  <si>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</si>
  <si>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</si>
  <si>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</si>
  <si>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</si>
  <si>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</si>
  <si>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</si>
  <si>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</si>
  <si>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</si>
  <si>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</si>
  <si>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</si>
  <si>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</si>
  <si>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</si>
  <si>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</si>
  <si>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</si>
  <si>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</si>
  <si>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</si>
  <si>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</si>
  <si>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</si>
  <si>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</si>
  <si>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</si>
  <si>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</si>
  <si>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</si>
  <si>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</si>
  <si>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</si>
  <si>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</si>
  <si>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</si>
  <si>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</si>
  <si>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</si>
  <si>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</si>
  <si>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</si>
  <si>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</si>
  <si>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</si>
  <si>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</si>
  <si>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</si>
  <si>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</si>
  <si>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</si>
  <si>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</si>
  <si>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</si>
  <si>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</si>
  <si>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</si>
  <si>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</si>
  <si>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</si>
  <si>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</si>
  <si>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</si>
  <si>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</si>
  <si>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</si>
  <si>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</si>
  <si>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</si>
  <si>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</si>
  <si>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</si>
  <si>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</si>
  <si>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</si>
  <si>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</si>
  <si>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</si>
  <si>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</si>
  <si>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</si>
  <si>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</si>
  <si>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</si>
  <si>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</si>
  <si>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</si>
  <si>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</si>
  <si>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</si>
  <si>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</si>
  <si>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</si>
  <si>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</si>
  <si>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</si>
  <si>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</si>
  <si>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</si>
  <si>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</si>
  <si>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</si>
  <si>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</si>
  <si>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</si>
  <si>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</si>
  <si>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</si>
  <si>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</si>
  <si>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</si>
  <si>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</si>
  <si>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</si>
  <si>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</si>
  <si>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</si>
  <si>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</si>
  <si>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</si>
  <si>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</si>
  <si>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</si>
  <si>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</si>
  <si>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</si>
  <si>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</si>
  <si>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</si>
  <si>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</si>
  <si>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</si>
  <si>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</si>
  <si>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</si>
  <si>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</si>
  <si>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</si>
  <si>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</si>
  <si>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</si>
  <si>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</si>
  <si>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</si>
  <si>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</si>
  <si>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</si>
  <si>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</si>
  <si>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</si>
  <si>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</si>
  <si>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</si>
  <si>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</si>
  <si>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</si>
  <si>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</si>
  <si>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</si>
  <si>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</si>
  <si>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</si>
  <si>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</si>
  <si>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</si>
  <si>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</si>
  <si>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</si>
  <si>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</si>
  <si>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</si>
  <si>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</si>
  <si>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</si>
  <si>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</si>
  <si>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</si>
  <si>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</si>
  <si>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</si>
  <si>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</si>
  <si>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</si>
  <si>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</si>
  <si>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</si>
  <si>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</si>
  <si>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</si>
  <si>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</si>
  <si>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</si>
  <si>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</si>
  <si>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</si>
  <si>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</si>
  <si>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</si>
  <si>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</si>
  <si>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</si>
  <si>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</si>
  <si>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</si>
  <si>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</si>
  <si>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</si>
  <si>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</si>
  <si>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</si>
  <si>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</si>
  <si>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</si>
  <si>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</si>
  <si>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</si>
  <si>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</si>
  <si>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</si>
  <si>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</si>
  <si>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</si>
  <si>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</si>
  <si>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</si>
  <si>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</si>
  <si>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</si>
  <si>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</si>
  <si>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</si>
  <si>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</si>
  <si>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</si>
  <si>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</si>
  <si>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</si>
  <si>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</si>
  <si>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</si>
  <si>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</si>
  <si>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</si>
  <si>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</si>
  <si>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</si>
  <si>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</si>
  <si>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</si>
  <si>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</si>
  <si>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</si>
  <si>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</si>
  <si>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</si>
  <si>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</si>
  <si>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</si>
  <si>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</si>
  <si>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</si>
  <si>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</si>
  <si>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</si>
  <si>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</si>
  <si>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</si>
  <si>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</si>
  <si>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</si>
  <si>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</si>
  <si>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</si>
  <si>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</si>
  <si>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</si>
  <si>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</si>
  <si>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</si>
  <si>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</si>
  <si>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</si>
  <si>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</si>
  <si>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</si>
  <si>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</si>
  <si>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</si>
  <si>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</si>
  <si>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</si>
  <si>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</si>
  <si>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</si>
  <si>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</si>
  <si>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</si>
  <si>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</si>
  <si>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</si>
  <si>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</si>
  <si>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</si>
  <si>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</si>
  <si>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</si>
  <si>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</si>
  <si>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</si>
  <si>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</si>
  <si>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</si>
  <si>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</si>
  <si>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</si>
  <si>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</si>
  <si>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</si>
  <si>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</si>
  <si>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</si>
  <si>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</si>
  <si>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</si>
  <si>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</si>
  <si>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</si>
  <si>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</si>
  <si>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</si>
  <si>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</si>
  <si>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</si>
  <si>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</si>
  <si>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</si>
  <si>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</si>
  <si>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</si>
  <si>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</si>
  <si>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</si>
  <si>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</si>
  <si>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</si>
  <si>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</si>
  <si>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</si>
  <si>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</si>
  <si>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</si>
  <si>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</si>
  <si>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</si>
  <si>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</si>
  <si>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</si>
  <si>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</si>
  <si>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</si>
  <si>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</si>
  <si>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</si>
  <si>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</si>
  <si>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</si>
  <si>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</si>
  <si>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</si>
  <si>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</si>
  <si>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</si>
  <si>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</si>
  <si>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</si>
  <si>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</si>
  <si>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</si>
  <si>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</si>
  <si>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</si>
  <si>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</si>
  <si>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</si>
  <si>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</si>
  <si>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</si>
  <si>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</si>
  <si>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</si>
  <si>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</si>
  <si>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</si>
  <si>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</si>
  <si>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</si>
  <si>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</si>
  <si>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</si>
  <si>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</si>
  <si>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</si>
  <si>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</si>
  <si>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</si>
  <si>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</si>
  <si>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</si>
  <si>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</si>
  <si>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</si>
  <si>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</si>
  <si>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</si>
  <si>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</si>
  <si>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</si>
  <si>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</si>
  <si>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</si>
  <si>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</si>
  <si>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</si>
  <si>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</si>
  <si>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</si>
  <si>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</si>
  <si>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</si>
  <si>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</si>
  <si>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</si>
  <si>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</si>
  <si>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</si>
  <si>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</si>
  <si>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</si>
  <si>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</si>
  <si>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</si>
  <si>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</si>
  <si>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</si>
  <si>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</si>
  <si>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</si>
  <si>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</si>
  <si>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</si>
  <si>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</si>
  <si>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</si>
  <si>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</si>
  <si>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</si>
  <si>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</si>
  <si>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</si>
  <si>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</si>
  <si>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</si>
  <si>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</si>
  <si>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</si>
  <si>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</si>
  <si>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</si>
  <si>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</si>
  <si>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</si>
  <si>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</si>
  <si>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</si>
  <si>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</si>
  <si>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</si>
  <si>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</si>
  <si>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</si>
  <si>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</si>
  <si>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</si>
  <si>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</si>
  <si>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</si>
  <si>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</si>
  <si>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</si>
  <si>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</si>
  <si>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</si>
  <si>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</si>
  <si>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</si>
  <si>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</si>
  <si>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</si>
  <si>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</si>
  <si>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</si>
  <si>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</si>
  <si>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</si>
  <si>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</si>
  <si>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</si>
  <si>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</si>
  <si>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</si>
  <si>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</si>
  <si>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</si>
  <si>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</si>
  <si>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</si>
  <si>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</si>
  <si>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</si>
  <si>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</si>
  <si>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</si>
  <si>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</si>
  <si>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</si>
  <si>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</si>
  <si>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</si>
  <si>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</si>
  <si>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</si>
  <si>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</si>
  <si>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</si>
  <si>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</si>
  <si>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</si>
  <si>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</si>
  <si>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</si>
  <si>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</si>
  <si>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</si>
  <si>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</si>
  <si>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</si>
  <si>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</si>
  <si>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</si>
  <si>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</si>
  <si>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</si>
  <si>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</si>
  <si>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</si>
  <si>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</si>
  <si>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</si>
  <si>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</si>
  <si>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</si>
  <si>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</si>
  <si>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</si>
  <si>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</si>
  <si>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</si>
  <si>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</si>
  <si>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</si>
  <si>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</si>
  <si>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</si>
  <si>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</si>
  <si>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</si>
  <si>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</si>
  <si>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</si>
  <si>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</si>
  <si>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</si>
  <si>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</si>
  <si>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</si>
  <si>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</si>
  <si>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</si>
  <si>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</si>
  <si>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</si>
  <si>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</si>
  <si>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</si>
  <si>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</si>
  <si>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</si>
  <si>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</si>
  <si>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</si>
  <si>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</si>
  <si>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</si>
  <si>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</si>
  <si>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</si>
  <si>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</si>
  <si>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</si>
  <si>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</si>
  <si>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</si>
  <si>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</si>
  <si>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</si>
  <si>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</si>
  <si>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</si>
  <si>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</si>
  <si>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</si>
  <si>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</si>
  <si>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</si>
  <si>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</si>
  <si>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</si>
  <si>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</si>
  <si>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</si>
  <si>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</si>
  <si>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</si>
  <si>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</si>
  <si>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</si>
  <si>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</si>
  <si>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</si>
  <si>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</si>
  <si>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</si>
  <si>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</si>
  <si>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</si>
  <si>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</si>
  <si>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</si>
  <si>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</si>
  <si>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</si>
  <si>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</si>
  <si>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</si>
  <si>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</si>
  <si>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</si>
  <si>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</si>
  <si>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</si>
  <si>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</si>
  <si>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</si>
  <si>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</si>
  <si>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</si>
  <si>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</si>
  <si>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</si>
  <si>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</si>
  <si>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</si>
  <si>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</si>
  <si>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</si>
  <si>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</si>
  <si>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</si>
  <si>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</si>
  <si>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</si>
  <si>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</si>
  <si>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</si>
  <si>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</si>
  <si>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</si>
  <si>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</si>
  <si>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</si>
  <si>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</si>
  <si>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</si>
  <si>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</si>
  <si>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</si>
  <si>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</si>
  <si>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</si>
  <si>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</si>
  <si>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</si>
  <si>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</si>
  <si>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</si>
  <si>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</si>
  <si>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</si>
  <si>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</si>
  <si>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</si>
  <si>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</si>
  <si>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</si>
  <si>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</si>
  <si>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</si>
  <si>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</si>
  <si>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</si>
  <si>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</si>
  <si>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</si>
  <si>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</si>
  <si>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</si>
  <si>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</si>
  <si>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</si>
  <si>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</si>
  <si>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</si>
  <si>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</si>
  <si>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</si>
  <si>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</si>
  <si>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</si>
  <si>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</si>
  <si>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</si>
  <si>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</si>
  <si>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</si>
  <si>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</si>
  <si>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</si>
  <si>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</si>
  <si>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</si>
  <si>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</si>
  <si>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</si>
  <si>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</si>
  <si>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</si>
  <si>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</si>
  <si>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</si>
  <si>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</si>
  <si>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</si>
  <si>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</si>
  <si>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</si>
  <si>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</si>
  <si>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</si>
  <si>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</si>
  <si>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</si>
  <si>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</si>
  <si>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</si>
  <si>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</si>
  <si>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</si>
  <si>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</si>
  <si>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</si>
  <si>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</si>
  <si>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</si>
  <si>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</si>
  <si>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</si>
  <si>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</si>
  <si>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</si>
  <si>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</si>
  <si>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</si>
  <si>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</si>
  <si>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</si>
  <si>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</si>
  <si>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</si>
  <si>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</si>
  <si>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</si>
  <si>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</si>
  <si>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</si>
  <si>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</si>
  <si>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</si>
  <si>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</si>
  <si>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</si>
  <si>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</si>
  <si>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</si>
  <si>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</si>
  <si>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</si>
  <si>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</si>
  <si>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</si>
  <si>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</si>
  <si>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</si>
  <si>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</si>
  <si>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</si>
  <si>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</si>
  <si>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</si>
  <si>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</si>
  <si>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</si>
  <si>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</si>
  <si>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</si>
  <si>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</si>
  <si>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</si>
  <si>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</si>
  <si>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</si>
  <si>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</si>
  <si>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</si>
  <si>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</si>
  <si>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</si>
  <si>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</si>
  <si>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</si>
  <si>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</si>
  <si>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</si>
  <si>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</si>
  <si>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</si>
  <si>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</si>
  <si>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</si>
  <si>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</si>
  <si>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</si>
  <si>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</si>
  <si>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</si>
  <si>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</si>
  <si>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</si>
  <si>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</si>
  <si>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</si>
  <si>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</si>
  <si>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</si>
  <si>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</si>
  <si>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</si>
  <si>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</si>
  <si>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</si>
  <si>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</si>
  <si>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</si>
  <si>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</si>
  <si>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</si>
  <si>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</si>
  <si>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</si>
  <si>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</si>
  <si>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</si>
  <si>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</si>
  <si>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</si>
  <si>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</si>
  <si>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</si>
  <si>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</si>
  <si>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</si>
  <si>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</si>
  <si>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</si>
  <si>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</si>
  <si>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</si>
  <si>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</si>
  <si>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</si>
  <si>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</si>
  <si>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</si>
  <si>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</si>
  <si>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</si>
  <si>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</si>
  <si>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</si>
  <si>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</si>
  <si>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</si>
  <si>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</si>
  <si>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</si>
  <si>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</si>
  <si>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</si>
  <si>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</si>
  <si>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</si>
  <si>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</si>
  <si>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</si>
  <si>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</si>
  <si>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</si>
  <si>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</si>
  <si>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</si>
  <si>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</si>
  <si>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</si>
  <si>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</si>
  <si>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</si>
  <si>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</si>
  <si>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</si>
  <si>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</si>
  <si>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</si>
  <si>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</si>
  <si>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</si>
  <si>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</si>
  <si>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</si>
  <si>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</si>
  <si>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</si>
  <si>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</si>
  <si>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</si>
  <si>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</si>
  <si>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</si>
  <si>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</si>
  <si>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</si>
  <si>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</si>
  <si>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</si>
  <si>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</si>
  <si>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</si>
  <si>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</si>
  <si>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</si>
  <si>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</si>
  <si>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</si>
  <si>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</si>
  <si>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</si>
  <si>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</si>
  <si>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</si>
  <si>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</si>
  <si>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</si>
  <si>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</si>
  <si>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</si>
  <si>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</si>
  <si>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</si>
  <si>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</si>
  <si>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</si>
  <si>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</si>
  <si>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</si>
  <si>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</si>
  <si>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</si>
  <si>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</si>
  <si>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</si>
  <si>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</si>
  <si>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</si>
  <si>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</si>
  <si>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</si>
  <si>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</si>
  <si>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</si>
  <si>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</si>
  <si>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</si>
  <si>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</si>
  <si>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</si>
  <si>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</si>
  <si>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</si>
  <si>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</si>
  <si>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</si>
  <si>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</si>
  <si>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</si>
  <si>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</si>
  <si>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</si>
  <si>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</si>
  <si>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</si>
  <si>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</si>
  <si>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</si>
  <si>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</si>
  <si>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</si>
  <si>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</si>
  <si>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</si>
  <si>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</si>
  <si>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</si>
  <si>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</si>
  <si>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</si>
  <si>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</si>
  <si>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</si>
  <si>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</si>
  <si>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</si>
  <si>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</si>
  <si>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</si>
  <si>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</si>
  <si>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</si>
  <si>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</si>
  <si>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</si>
  <si>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</si>
  <si>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</si>
  <si>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</si>
  <si>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</si>
  <si>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</si>
  <si>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</si>
  <si>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</si>
  <si>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</si>
  <si>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</si>
  <si>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</si>
  <si>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</si>
  <si>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</si>
  <si>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</si>
  <si>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</si>
  <si>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</si>
  <si>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</si>
  <si>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</si>
  <si>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</si>
  <si>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</si>
  <si>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</si>
  <si>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</si>
  <si>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</si>
  <si>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</si>
  <si>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</si>
  <si>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</si>
  <si>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</si>
  <si>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</si>
  <si>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</si>
  <si>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</si>
  <si>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</si>
  <si>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</si>
  <si>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</si>
  <si>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</si>
  <si>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</si>
  <si>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</si>
  <si>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</si>
  <si>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</si>
  <si>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</si>
  <si>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</si>
  <si>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</si>
  <si>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</si>
  <si>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</si>
  <si>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</si>
  <si>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</si>
  <si>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</si>
  <si>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</si>
  <si>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</si>
  <si>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</si>
  <si>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</si>
  <si>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</si>
  <si>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</si>
  <si>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</si>
  <si>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</si>
  <si>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</si>
  <si>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</si>
  <si>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</si>
  <si>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</si>
  <si>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</si>
  <si>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</si>
  <si>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</si>
  <si>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</si>
  <si>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</si>
  <si>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</si>
  <si>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</si>
  <si>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</si>
  <si>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</si>
  <si>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</si>
  <si>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</si>
  <si>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</si>
  <si>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</si>
  <si>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</si>
  <si>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</si>
  <si>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</si>
  <si>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</si>
  <si>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</si>
  <si>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</si>
  <si>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</si>
  <si>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</si>
  <si>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</si>
  <si>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</si>
  <si>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</si>
  <si>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</si>
  <si>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</si>
  <si>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</si>
  <si>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</si>
  <si>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</si>
  <si>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</si>
  <si>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</si>
  <si>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</si>
  <si>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</si>
  <si>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</si>
  <si>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</si>
  <si>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</si>
  <si>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</si>
  <si>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</si>
  <si>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</si>
  <si>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</si>
  <si>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</si>
  <si>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</si>
  <si>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</si>
  <si>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</si>
  <si>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</si>
  <si>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</si>
  <si>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</si>
  <si>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</si>
  <si>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</si>
  <si>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</si>
  <si>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</si>
  <si>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</si>
  <si>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</si>
  <si>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</si>
  <si>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</si>
  <si>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</si>
  <si>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</si>
  <si>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</si>
  <si>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</si>
  <si>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</si>
  <si>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</si>
  <si>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</si>
  <si>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</si>
  <si>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</si>
  <si>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</si>
  <si>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</si>
  <si>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</si>
  <si>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</si>
  <si>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</si>
  <si>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</si>
  <si>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</si>
  <si>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</si>
  <si>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</si>
  <si>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</si>
  <si>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</si>
  <si>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</si>
  <si>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</si>
  <si>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</si>
  <si>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</si>
  <si>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</si>
  <si>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</si>
  <si>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</si>
  <si>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</si>
  <si>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</si>
  <si>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</si>
  <si>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</si>
  <si>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</si>
  <si>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</si>
  <si>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</si>
  <si>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</si>
  <si>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</si>
  <si>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</si>
  <si>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</si>
  <si>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</si>
  <si>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</si>
  <si>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</si>
  <si>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</si>
  <si>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</si>
  <si>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</si>
  <si>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</si>
  <si>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</si>
  <si>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</si>
  <si>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</si>
  <si>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</si>
  <si>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</si>
  <si>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</si>
  <si>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</si>
  <si>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</si>
  <si>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</si>
  <si>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</si>
  <si>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</si>
  <si>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</si>
  <si>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</si>
  <si>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</si>
  <si>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</si>
  <si>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</si>
  <si>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</si>
  <si>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</si>
  <si>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</si>
  <si>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</si>
  <si>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</si>
  <si>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</si>
  <si>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</si>
  <si>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</si>
  <si>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</si>
  <si>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</si>
  <si>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</si>
  <si>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</si>
  <si>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</si>
  <si>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</si>
  <si>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</si>
  <si>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</si>
  <si>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</si>
  <si>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</si>
  <si>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</si>
  <si>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</si>
  <si>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</si>
  <si>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</si>
  <si>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</si>
  <si>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</si>
  <si>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</si>
  <si>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</si>
  <si>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</si>
  <si>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</si>
  <si>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</si>
  <si>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</si>
  <si>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</si>
  <si>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</si>
  <si>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</si>
  <si>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</si>
  <si>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</si>
  <si>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</si>
  <si>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</si>
  <si>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</si>
  <si>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</si>
  <si>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</si>
  <si>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</si>
  <si>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</si>
  <si>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</si>
  <si>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</si>
  <si>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</si>
  <si>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</si>
  <si>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</si>
  <si>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</si>
  <si>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</si>
  <si>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</si>
  <si>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</si>
  <si>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</si>
  <si>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</si>
  <si>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</si>
  <si>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</si>
  <si>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</si>
  <si>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</si>
  <si>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</si>
  <si>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</si>
  <si>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</si>
  <si>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</si>
  <si>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</si>
  <si>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</si>
  <si>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</si>
  <si>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</si>
  <si>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</si>
  <si>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</si>
  <si>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</si>
  <si>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</si>
  <si>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</si>
  <si>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</si>
  <si>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</si>
  <si>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</si>
  <si>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</si>
  <si>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</si>
  <si>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</si>
  <si>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</si>
  <si>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</si>
  <si>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</si>
  <si>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</si>
  <si>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</si>
  <si>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</si>
  <si>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</si>
  <si>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</si>
  <si>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</si>
  <si>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</si>
  <si>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</si>
  <si>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</si>
  <si>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</si>
  <si>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</si>
  <si>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</si>
  <si>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</si>
  <si>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</si>
  <si>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</si>
  <si>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</si>
  <si>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</si>
  <si>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</si>
  <si>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</si>
  <si>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</si>
  <si>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</si>
  <si>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</si>
  <si>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</si>
  <si>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</si>
  <si>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</si>
  <si>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</si>
  <si>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</si>
  <si>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</si>
  <si>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</si>
  <si>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</si>
  <si>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</si>
  <si>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</si>
  <si>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</si>
  <si>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</si>
  <si>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</si>
  <si>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</si>
  <si>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</si>
  <si>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</si>
  <si>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</si>
  <si>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</si>
  <si>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</si>
  <si>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</si>
  <si>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</si>
  <si>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</si>
  <si>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</si>
  <si>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</si>
  <si>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</si>
  <si>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</si>
  <si>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</si>
  <si>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</si>
  <si>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</si>
  <si>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</si>
  <si>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</si>
  <si>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</si>
  <si>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</si>
  <si>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</si>
  <si>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</si>
  <si>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</si>
  <si>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</si>
  <si>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</si>
  <si>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</si>
  <si>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</si>
  <si>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</si>
  <si>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</si>
  <si>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</si>
  <si>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</si>
  <si>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</si>
  <si>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</si>
  <si>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</si>
  <si>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</si>
  <si>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</si>
  <si>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</si>
  <si>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</si>
  <si>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</si>
  <si>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</si>
  <si>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</si>
  <si>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</si>
  <si>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</si>
  <si>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</si>
  <si>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</si>
  <si>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</si>
  <si>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</si>
  <si>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</si>
  <si>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</si>
  <si>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</si>
  <si>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</si>
  <si>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</si>
  <si>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</si>
  <si>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</si>
  <si>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</si>
  <si>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</si>
  <si>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</si>
  <si>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</si>
  <si>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</si>
  <si>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</si>
  <si>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</si>
  <si>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</si>
  <si>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</si>
  <si>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</si>
  <si>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</si>
  <si>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</si>
  <si>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</si>
  <si>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</si>
  <si>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</si>
  <si>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</si>
  <si>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</si>
  <si>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</si>
  <si>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</si>
  <si>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</si>
  <si>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</si>
  <si>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</si>
  <si>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</si>
  <si>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</si>
  <si>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</si>
  <si>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</si>
  <si>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</si>
  <si>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</si>
  <si>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</si>
  <si>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</si>
  <si>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</si>
  <si>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</si>
  <si>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</si>
  <si>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</si>
  <si>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</si>
  <si>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</si>
  <si>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</si>
  <si>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</si>
  <si>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</si>
  <si>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</si>
  <si>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</si>
  <si>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</si>
  <si>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</si>
  <si>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</si>
  <si>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</si>
  <si>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</si>
  <si>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</si>
  <si>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</si>
  <si>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</si>
  <si>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</si>
  <si>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</si>
  <si>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</si>
  <si>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</si>
  <si>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</si>
  <si>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</si>
  <si>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</si>
  <si>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</si>
  <si>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</si>
  <si>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</si>
  <si>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</si>
  <si>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</si>
  <si>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</si>
  <si>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</si>
  <si>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</si>
  <si>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</si>
  <si>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</si>
  <si>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</si>
  <si>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</si>
  <si>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</si>
  <si>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</si>
  <si>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</si>
  <si>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</si>
  <si>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</si>
  <si>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</si>
  <si>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</si>
  <si>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</si>
  <si>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</si>
  <si>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</si>
  <si>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</si>
  <si>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</si>
  <si>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</si>
  <si>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</si>
  <si>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</si>
  <si>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</si>
  <si>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</si>
  <si>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</si>
  <si>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</si>
  <si>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</si>
  <si>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</si>
  <si>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</si>
  <si>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</si>
  <si>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</si>
  <si>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</si>
  <si>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</si>
  <si>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</si>
  <si>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</si>
  <si>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</si>
  <si>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</si>
  <si>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</si>
  <si>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</si>
  <si>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</si>
  <si>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</si>
  <si>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</si>
  <si>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</si>
  <si>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</si>
  <si>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</si>
  <si>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</si>
  <si>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</si>
  <si>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</si>
  <si>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</si>
  <si>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</si>
  <si>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</si>
  <si>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</si>
  <si>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</si>
  <si>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</si>
  <si>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</si>
  <si>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</si>
  <si>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</si>
  <si>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</si>
  <si>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</si>
  <si>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</si>
  <si>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</si>
  <si>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</si>
  <si>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</si>
  <si>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</si>
  <si>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</si>
  <si>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</si>
  <si>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</si>
  <si>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</si>
  <si>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</si>
  <si>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</si>
  <si>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</si>
  <si>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</si>
  <si>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</si>
  <si>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</si>
  <si>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</si>
  <si>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</si>
  <si>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</si>
  <si>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</si>
  <si>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</si>
  <si>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</si>
  <si>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</si>
  <si>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</si>
  <si>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</si>
  <si>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</si>
  <si>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</si>
  <si>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</si>
  <si>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</si>
  <si>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</si>
  <si>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</si>
  <si>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</si>
  <si>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</si>
  <si>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</si>
  <si>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</si>
  <si>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</si>
  <si>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</si>
  <si>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</si>
  <si>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</si>
  <si>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</si>
  <si>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</si>
  <si>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</si>
  <si>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</si>
  <si>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</si>
  <si>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</si>
  <si>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</si>
  <si>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</si>
  <si>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</si>
  <si>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</si>
  <si>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</si>
  <si>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</si>
  <si>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</si>
  <si>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</si>
  <si>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</si>
  <si>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</si>
  <si>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</si>
  <si>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</si>
  <si>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</si>
  <si>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</si>
  <si>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</si>
  <si>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</si>
  <si>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</si>
  <si>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</si>
  <si>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</si>
  <si>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</si>
  <si>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</si>
  <si>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</si>
  <si>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</si>
  <si>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</si>
  <si>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</si>
  <si>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</si>
  <si>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</si>
  <si>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</si>
  <si>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</si>
  <si>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</si>
  <si>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</si>
  <si>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</si>
  <si>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</si>
  <si>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</si>
  <si>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</si>
  <si>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</si>
  <si>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</si>
  <si>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</si>
  <si>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</si>
  <si>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</si>
  <si>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</si>
  <si>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</si>
  <si>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</si>
  <si>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</si>
  <si>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</si>
  <si>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</si>
  <si>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</si>
  <si>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</si>
  <si>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</si>
  <si>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</si>
  <si>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</si>
  <si>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</si>
  <si>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</si>
  <si>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</si>
  <si>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</si>
  <si>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</si>
  <si>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</si>
  <si>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</si>
  <si>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</si>
  <si>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</si>
  <si>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</si>
  <si>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</si>
  <si>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</si>
  <si>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</si>
  <si>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</si>
  <si>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</si>
  <si>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</si>
  <si>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</si>
  <si>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</si>
  <si>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</si>
  <si>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</si>
  <si>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</si>
  <si>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</si>
  <si>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</si>
  <si>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</si>
  <si>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</si>
  <si>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</si>
  <si>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</si>
  <si>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</si>
  <si>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</si>
  <si>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</si>
  <si>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</si>
  <si>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</si>
  <si>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</si>
  <si>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</si>
  <si>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</si>
  <si>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</si>
  <si>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</si>
  <si>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</si>
  <si>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</si>
  <si>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</si>
  <si>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</si>
  <si>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</si>
  <si>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</si>
  <si>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</si>
  <si>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</si>
  <si>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</si>
  <si>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</si>
  <si>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</si>
  <si>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</si>
  <si>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</si>
  <si>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</si>
  <si>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</si>
  <si>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</si>
  <si>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</si>
  <si>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</si>
  <si>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</si>
  <si>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</si>
  <si>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</si>
  <si>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</si>
  <si>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</si>
  <si>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</si>
  <si>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</si>
  <si>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</si>
  <si>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</si>
  <si>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</si>
  <si>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</si>
  <si>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</si>
  <si>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</si>
  <si>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</si>
  <si>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</si>
  <si>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</si>
  <si>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</si>
  <si>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</si>
  <si>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</si>
  <si>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</si>
  <si>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</si>
  <si>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</si>
  <si>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</si>
  <si>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</si>
  <si>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</si>
  <si>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</si>
  <si>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</si>
  <si>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</si>
  <si>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</si>
  <si>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</si>
  <si>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</si>
  <si>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</si>
  <si>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</si>
  <si>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</si>
  <si>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</si>
  <si>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</si>
  <si>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</si>
  <si>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</si>
  <si>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</si>
  <si>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</si>
  <si>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</si>
  <si>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</si>
  <si>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</si>
  <si>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</si>
  <si>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</si>
  <si>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</si>
  <si>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</si>
  <si>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</si>
  <si>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</si>
  <si>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</si>
  <si>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</si>
  <si>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</si>
  <si>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</si>
  <si>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</si>
  <si>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</si>
  <si>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</si>
  <si>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</si>
  <si>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</si>
  <si>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</si>
  <si>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</si>
  <si>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</si>
  <si>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</si>
  <si>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</si>
  <si>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</si>
  <si>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</si>
  <si>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</si>
  <si>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</si>
  <si>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</si>
  <si>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</si>
  <si>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</si>
  <si>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</si>
  <si>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</si>
  <si>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</si>
  <si>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</si>
  <si>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</si>
  <si>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</si>
  <si>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</si>
  <si>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</si>
  <si>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</si>
  <si>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</si>
  <si>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</si>
  <si>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</si>
  <si>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</si>
  <si>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</si>
  <si>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</si>
  <si>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</si>
  <si>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</si>
  <si>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</si>
  <si>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</si>
  <si>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</si>
  <si>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</si>
  <si>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</si>
  <si>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</si>
  <si>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</si>
  <si>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</si>
  <si>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</si>
  <si>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</si>
  <si>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</si>
  <si>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</si>
  <si>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</si>
  <si>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</si>
  <si>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</si>
  <si>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</si>
  <si>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</si>
  <si>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</si>
  <si>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</si>
  <si>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</si>
  <si>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</si>
  <si>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</si>
  <si>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</si>
  <si>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</si>
  <si>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</si>
  <si>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</si>
  <si>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</si>
  <si>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</si>
  <si>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</si>
  <si>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</si>
  <si>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</si>
  <si>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</si>
  <si>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</si>
  <si>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</si>
  <si>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</si>
  <si>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</si>
  <si>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</si>
  <si>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</si>
  <si>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</si>
  <si>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</si>
  <si>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</si>
  <si>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</si>
  <si>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</si>
  <si>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</si>
  <si>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</si>
  <si>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</si>
  <si>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</si>
  <si>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</si>
  <si>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</si>
  <si>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</si>
  <si>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</si>
  <si>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</si>
  <si>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</si>
  <si>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</si>
  <si>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</si>
  <si>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</si>
  <si>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</si>
  <si>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</si>
  <si>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</si>
  <si>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</si>
  <si>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</si>
  <si>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</si>
  <si>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</si>
  <si>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</si>
  <si>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</si>
  <si>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</si>
  <si>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</si>
  <si>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</si>
  <si>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</si>
  <si>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</si>
  <si>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</si>
  <si>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</si>
  <si>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</si>
  <si>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</si>
  <si>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</si>
  <si>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</si>
  <si>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</si>
  <si>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</si>
  <si>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</si>
  <si>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</si>
  <si>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</si>
  <si>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</si>
  <si>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</si>
  <si>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</si>
  <si>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</si>
  <si>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</si>
  <si>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</si>
  <si>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</si>
  <si>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</si>
  <si>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</si>
  <si>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</si>
  <si>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</si>
  <si>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</si>
  <si>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</si>
  <si>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</si>
  <si>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</si>
  <si>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</si>
  <si>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</si>
  <si>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</si>
  <si>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</si>
  <si>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</si>
  <si>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</si>
  <si>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</si>
  <si>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</si>
  <si>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</si>
  <si>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</si>
  <si>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</si>
  <si>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</si>
  <si>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</si>
  <si>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</si>
  <si>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</si>
  <si>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</si>
  <si>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</si>
  <si>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</si>
  <si>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</si>
  <si>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</si>
  <si>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</si>
  <si>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</si>
  <si>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</si>
  <si>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</si>
  <si>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</si>
  <si>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</si>
  <si>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</si>
  <si>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</si>
  <si>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</si>
  <si>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</si>
  <si>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</si>
  <si>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</si>
  <si>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</si>
  <si>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</si>
  <si>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</si>
  <si>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</si>
  <si>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</si>
  <si>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</si>
  <si>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</si>
  <si>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</si>
  <si>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</si>
  <si>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</si>
  <si>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</si>
  <si>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</si>
  <si>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</si>
  <si>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</si>
  <si>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</si>
  <si>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</si>
  <si>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</si>
  <si>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</si>
  <si>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</si>
  <si>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</si>
  <si>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</si>
  <si>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</si>
  <si>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</si>
  <si>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</si>
  <si>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</si>
  <si>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</si>
  <si>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</si>
  <si>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</si>
  <si>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</si>
  <si>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</si>
  <si>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</si>
  <si>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</si>
  <si>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</si>
  <si>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</si>
  <si>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</si>
  <si>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</si>
  <si>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</si>
  <si>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</si>
  <si>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</si>
  <si>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</si>
  <si>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</si>
  <si>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</si>
  <si>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</si>
  <si>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</si>
  <si>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</si>
  <si>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</si>
  <si>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</si>
  <si>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</si>
  <si>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</si>
  <si>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</si>
  <si>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</si>
  <si>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</si>
  <si>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</si>
  <si>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</si>
  <si>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</si>
  <si>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</si>
  <si>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</si>
  <si>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</si>
  <si>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</si>
  <si>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</si>
  <si>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</si>
  <si>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</si>
  <si>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</si>
  <si>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</si>
  <si>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</si>
  <si>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</si>
  <si>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</si>
  <si>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</si>
  <si>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</si>
  <si>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</si>
  <si>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</si>
  <si>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</si>
  <si>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</si>
  <si>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</si>
  <si>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</si>
  <si>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</si>
  <si>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</si>
  <si>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</si>
  <si>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</si>
  <si>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</si>
  <si>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</si>
  <si>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</si>
  <si>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</si>
  <si>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</si>
  <si>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</si>
  <si>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</si>
  <si>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</si>
  <si>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</si>
  <si>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</si>
  <si>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</si>
  <si>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</si>
  <si>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</si>
  <si>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</si>
  <si>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</si>
  <si>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</si>
  <si>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</si>
  <si>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</si>
  <si>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</si>
  <si>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</si>
  <si>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</si>
  <si>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</si>
  <si>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</si>
  <si>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</si>
  <si>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</si>
  <si>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</si>
  <si>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</si>
  <si>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</si>
  <si>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</si>
  <si>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</si>
  <si>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</si>
  <si>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</si>
  <si>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</si>
  <si>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</si>
  <si>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</si>
  <si>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</si>
  <si>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</si>
  <si>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</si>
  <si>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</si>
  <si>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</si>
  <si>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</si>
  <si>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</si>
  <si>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</si>
  <si>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</si>
  <si>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</si>
  <si>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</si>
  <si>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</si>
  <si>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</si>
  <si>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</si>
  <si>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</si>
  <si>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</si>
  <si>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</si>
  <si>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</si>
  <si>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</si>
  <si>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</si>
  <si>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</si>
  <si>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</si>
  <si>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</si>
  <si>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</si>
  <si>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</si>
  <si>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</si>
  <si>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</si>
  <si>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</si>
  <si>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</si>
  <si>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</si>
  <si>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</si>
  <si>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</si>
  <si>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</si>
  <si>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</si>
  <si>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</si>
  <si>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</si>
  <si>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</si>
  <si>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</si>
  <si>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</si>
  <si>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</si>
  <si>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</si>
  <si>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</si>
  <si>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</si>
  <si>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</si>
  <si>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</si>
  <si>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</si>
  <si>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</si>
  <si>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</si>
  <si>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</si>
  <si>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</si>
  <si>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</si>
  <si>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</si>
  <si>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</si>
  <si>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</si>
  <si>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</si>
  <si>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</si>
  <si>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</si>
  <si>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</si>
  <si>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</si>
  <si>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</si>
  <si>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</si>
  <si>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</si>
  <si>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</si>
  <si>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</si>
  <si>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</si>
  <si>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</si>
  <si>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</si>
  <si>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</si>
  <si>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</si>
  <si>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</si>
  <si>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</si>
  <si>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</si>
  <si>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</si>
  <si>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</si>
  <si>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</si>
  <si>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</si>
  <si>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</si>
  <si>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</si>
  <si>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</si>
  <si>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</si>
  <si>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</si>
  <si>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</si>
  <si>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</si>
  <si>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</si>
  <si>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</si>
  <si>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</si>
  <si>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</si>
  <si>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</si>
  <si>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</si>
  <si>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</si>
  <si>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</si>
  <si>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</si>
  <si>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</si>
  <si>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</si>
  <si>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</si>
  <si>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</si>
  <si>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</si>
  <si>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</si>
  <si>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</si>
  <si>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</si>
  <si>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</si>
  <si>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</si>
  <si>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</si>
  <si>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</si>
  <si>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</si>
  <si>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</si>
  <si>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</si>
  <si>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</si>
  <si>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</si>
  <si>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</si>
  <si>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</si>
  <si>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</si>
  <si>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</si>
  <si>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</si>
  <si>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</si>
  <si>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</si>
  <si>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</si>
  <si>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</si>
  <si>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</si>
  <si>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</si>
  <si>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</si>
  <si>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</si>
  <si>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</si>
  <si>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</si>
  <si>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</si>
  <si>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</si>
  <si>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</si>
  <si>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</si>
  <si>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</si>
  <si>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</si>
  <si>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</si>
  <si>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</si>
  <si>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</si>
  <si>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</si>
  <si>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</si>
  <si>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</si>
  <si>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</si>
  <si>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</si>
  <si>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</si>
  <si>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</si>
  <si>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</si>
  <si>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</si>
  <si>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</si>
  <si>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</si>
  <si>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</si>
  <si>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</si>
  <si>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</si>
  <si>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</si>
  <si>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</si>
  <si>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</si>
  <si>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</si>
  <si>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</si>
  <si>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</si>
  <si>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</si>
  <si>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</si>
  <si>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</si>
  <si>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</si>
  <si>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</si>
  <si>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</si>
  <si>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</si>
  <si>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</si>
  <si>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</si>
  <si>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</si>
  <si>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</si>
  <si>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</si>
  <si>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</si>
  <si>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</si>
  <si>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</si>
  <si>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</si>
  <si>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</si>
  <si>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</si>
  <si>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</si>
  <si>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</si>
  <si>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</si>
  <si>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</si>
  <si>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</si>
  <si>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</si>
  <si>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</si>
  <si>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</si>
  <si>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</si>
  <si>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</si>
  <si>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</si>
  <si>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</si>
  <si>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</si>
  <si>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</si>
  <si>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</si>
  <si>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</si>
  <si>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</si>
  <si>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</si>
  <si>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</si>
  <si>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</si>
  <si>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</si>
  <si>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</si>
  <si>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</si>
  <si>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</si>
  <si>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</si>
  <si>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</si>
  <si>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</si>
  <si>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</si>
  <si>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</si>
  <si>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</si>
  <si>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</si>
  <si>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</si>
  <si>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</si>
  <si>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</si>
  <si>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</si>
  <si>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</si>
  <si>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</si>
  <si>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</si>
  <si>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</si>
  <si>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</si>
  <si>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</si>
  <si>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</si>
  <si>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</si>
  <si>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</si>
  <si>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</si>
  <si>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</si>
  <si>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</si>
  <si>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</si>
  <si>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</si>
  <si>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</si>
  <si>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</si>
  <si>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</si>
  <si>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</si>
  <si>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</si>
  <si>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</si>
  <si>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</si>
  <si>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</si>
  <si>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</si>
  <si>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</si>
  <si>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</si>
  <si>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</si>
  <si>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</si>
  <si>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</si>
  <si>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</si>
  <si>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</si>
  <si>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</si>
  <si>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</si>
  <si>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</si>
  <si>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</si>
  <si>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</si>
  <si>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</si>
  <si>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</si>
  <si>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</si>
  <si>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</si>
  <si>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</si>
  <si>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</si>
  <si>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</si>
  <si>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</si>
  <si>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</si>
  <si>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</si>
  <si>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</si>
  <si>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</si>
  <si>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</si>
  <si>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</si>
  <si>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</si>
  <si>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</si>
  <si>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</si>
  <si>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</si>
  <si>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</si>
  <si>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</si>
  <si>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</si>
  <si>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</si>
  <si>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</si>
  <si>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</si>
  <si>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</si>
  <si>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</si>
  <si>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</si>
  <si>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</si>
  <si>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</si>
  <si>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</si>
  <si>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</si>
  <si>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</si>
  <si>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</si>
  <si>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</si>
  <si>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</si>
  <si>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</si>
  <si>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</si>
  <si>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</si>
  <si>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</si>
  <si>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</si>
  <si>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</si>
  <si>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</si>
  <si>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</si>
  <si>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</si>
  <si>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</si>
  <si>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</si>
  <si>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</si>
  <si>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</si>
  <si>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</si>
  <si>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</si>
  <si>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</si>
  <si>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</si>
  <si>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</si>
  <si>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</si>
  <si>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</si>
  <si>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</si>
  <si>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</si>
  <si>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</si>
  <si>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</si>
  <si>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</si>
  <si>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</si>
  <si>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</si>
  <si>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</si>
  <si>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</si>
  <si>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</si>
  <si>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</si>
  <si>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</si>
  <si>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</si>
  <si>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</si>
  <si>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</si>
  <si>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</si>
  <si>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</si>
  <si>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</si>
  <si>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</si>
  <si>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</si>
  <si>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</si>
  <si>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</si>
  <si>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</si>
  <si>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</si>
  <si>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</si>
  <si>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</si>
  <si>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</si>
  <si>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</si>
  <si>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</si>
  <si>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</si>
  <si>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</si>
  <si>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</si>
  <si>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</si>
  <si>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</si>
  <si>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</si>
  <si>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</si>
  <si>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</si>
  <si>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</si>
  <si>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</si>
  <si>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</si>
  <si>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</si>
  <si>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</si>
  <si>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</si>
  <si>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</si>
  <si>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</si>
  <si>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</si>
  <si>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</si>
  <si>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</si>
  <si>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</si>
  <si>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</si>
  <si>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</si>
  <si>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</si>
  <si>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</si>
  <si>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</si>
  <si>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</si>
  <si>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</si>
  <si>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</si>
  <si>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</si>
  <si>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</si>
  <si>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</si>
  <si>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</si>
  <si>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</si>
  <si>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</si>
  <si>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</si>
  <si>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</si>
  <si>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</si>
  <si>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</si>
  <si>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</si>
  <si>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</si>
  <si>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</si>
  <si>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</si>
  <si>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</si>
  <si>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</si>
  <si>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</si>
  <si>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</si>
  <si>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</si>
  <si>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</si>
  <si>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</si>
  <si>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</si>
  <si>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</si>
  <si>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</si>
  <si>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</si>
  <si>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</si>
  <si>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</si>
  <si>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</si>
  <si>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</si>
  <si>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</si>
  <si>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</si>
  <si>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</si>
  <si>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</si>
  <si>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</si>
  <si>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</si>
  <si>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</si>
  <si>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</si>
  <si>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</si>
  <si>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</si>
  <si>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</si>
  <si>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</si>
  <si>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</si>
  <si>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</si>
  <si>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</si>
  <si>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</si>
  <si>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</si>
  <si>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</si>
  <si>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</si>
  <si>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</si>
  <si>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</si>
  <si>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</si>
  <si>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</si>
  <si>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</si>
  <si>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</si>
  <si>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</si>
  <si>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</si>
  <si>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</si>
  <si>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</si>
  <si>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</si>
  <si>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</si>
  <si>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</si>
  <si>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</si>
  <si>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</si>
  <si>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</si>
  <si>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</si>
  <si>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</si>
  <si>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</si>
  <si>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</si>
  <si>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</si>
  <si>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</si>
  <si>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</si>
  <si>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</si>
  <si>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</si>
  <si>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</si>
  <si>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</si>
  <si>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</si>
  <si>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</si>
  <si>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</si>
  <si>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</si>
  <si>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</si>
  <si>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</si>
  <si>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</si>
  <si>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</si>
  <si>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</si>
  <si>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</si>
  <si>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</si>
  <si>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</si>
  <si>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</si>
  <si>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</si>
  <si>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</si>
  <si>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</si>
  <si>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</si>
  <si>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</si>
  <si>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</si>
  <si>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</si>
  <si>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</si>
  <si>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</si>
  <si>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</si>
  <si>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</si>
  <si>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</si>
  <si>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</si>
  <si>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</si>
  <si>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</si>
  <si>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</si>
  <si>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</si>
  <si>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</si>
  <si>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</si>
  <si>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</si>
  <si>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</si>
  <si>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</si>
  <si>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</si>
  <si>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</si>
  <si>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</si>
  <si>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</si>
  <si>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</si>
  <si>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</si>
  <si>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</si>
  <si>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</si>
  <si>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</si>
  <si>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</si>
  <si>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</si>
  <si>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</si>
  <si>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</si>
  <si>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</si>
  <si>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</si>
  <si>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</si>
  <si>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</si>
  <si>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</si>
  <si>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</si>
  <si>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</si>
  <si>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</si>
  <si>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</si>
  <si>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</si>
  <si>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</si>
  <si>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</si>
  <si>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</si>
  <si>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</si>
  <si>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</si>
  <si>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</si>
  <si>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</si>
  <si>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</si>
  <si>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</si>
  <si>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</si>
  <si>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</si>
  <si>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</si>
  <si>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</si>
  <si>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</si>
  <si>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</si>
  <si>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</si>
  <si>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</si>
  <si>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</si>
  <si>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</si>
  <si>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</si>
  <si>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</si>
  <si>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</si>
  <si>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</si>
  <si>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</si>
  <si>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</si>
  <si>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</si>
  <si>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</si>
  <si>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</si>
  <si>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</si>
  <si>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</si>
  <si>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</si>
  <si>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</si>
  <si>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</si>
  <si>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</si>
  <si>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</si>
  <si>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</si>
  <si>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</si>
  <si>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</si>
  <si>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</si>
  <si>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</si>
  <si>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</si>
  <si>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</si>
  <si>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</si>
  <si>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</si>
  <si>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</si>
  <si>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</si>
  <si>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</si>
  <si>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</si>
  <si>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</si>
  <si>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</si>
  <si>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</si>
  <si>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</si>
  <si>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</si>
  <si>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</si>
  <si>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</si>
  <si>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</si>
  <si>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</si>
  <si>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</si>
  <si>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</si>
  <si>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</si>
  <si>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</si>
  <si>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</si>
  <si>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</si>
  <si>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</si>
  <si>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</si>
  <si>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</si>
  <si>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</si>
  <si>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</si>
  <si>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</si>
  <si>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</si>
  <si>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</si>
  <si>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</si>
  <si>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</si>
  <si>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</si>
  <si>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</si>
  <si>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</si>
  <si>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</si>
  <si>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</si>
  <si>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</si>
  <si>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</si>
  <si>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</si>
  <si>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</si>
  <si>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</si>
  <si>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</si>
  <si>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</si>
  <si>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</si>
  <si>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</si>
  <si>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</si>
  <si>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</si>
  <si>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</si>
  <si>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</si>
  <si>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</si>
  <si>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</si>
  <si>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</si>
  <si>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</si>
  <si>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</si>
  <si>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</si>
  <si>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</si>
  <si>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</si>
  <si>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</si>
  <si>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</si>
  <si>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</si>
  <si>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</si>
  <si>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</si>
  <si>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</si>
  <si>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</si>
  <si>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</si>
  <si>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</si>
  <si>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</si>
  <si>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</si>
  <si>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</si>
  <si>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</si>
  <si>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</si>
  <si>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</si>
  <si>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</si>
  <si>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</si>
  <si>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</si>
  <si>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</si>
  <si>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</si>
  <si>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</si>
  <si>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</si>
  <si>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</si>
  <si>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</si>
  <si>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</si>
  <si>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</si>
  <si>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</si>
  <si>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</si>
  <si>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</si>
  <si>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</si>
  <si>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</si>
  <si>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</si>
  <si>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</si>
  <si>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</si>
  <si>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</si>
  <si>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</si>
  <si>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</si>
  <si>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</si>
  <si>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</si>
  <si>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</si>
  <si>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</si>
  <si>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</si>
  <si>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</si>
  <si>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</si>
  <si>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</si>
  <si>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</si>
  <si>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</si>
  <si>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</si>
  <si>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</si>
  <si>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</si>
  <si>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</si>
  <si>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</si>
  <si>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</si>
  <si>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</si>
  <si>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</si>
  <si>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</si>
  <si>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</si>
  <si>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</si>
  <si>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</si>
  <si>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</si>
  <si>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</si>
  <si>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</si>
  <si>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</si>
  <si>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</si>
  <si>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</si>
  <si>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</si>
  <si>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</si>
  <si>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</si>
  <si>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</si>
  <si>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</si>
  <si>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</si>
  <si>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</si>
  <si>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</si>
  <si>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</si>
  <si>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</si>
  <si>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</si>
  <si>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</si>
  <si>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</si>
  <si>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</si>
  <si>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</si>
  <si>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</si>
  <si>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</si>
  <si>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</si>
  <si>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</si>
  <si>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</si>
  <si>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</si>
  <si>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</si>
  <si>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</si>
  <si>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</si>
  <si>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</si>
  <si>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</si>
  <si>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</si>
  <si>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</si>
  <si>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</si>
  <si>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</si>
  <si>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</si>
  <si>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</si>
  <si>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</si>
  <si>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</si>
  <si>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</si>
  <si>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</si>
  <si>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</si>
  <si>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</si>
  <si>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</si>
  <si>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</si>
  <si>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</si>
  <si>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</si>
  <si>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</si>
  <si>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</si>
  <si>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</si>
  <si>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</si>
  <si>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</si>
  <si>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</si>
  <si>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</si>
  <si>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</si>
  <si>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</si>
  <si>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</si>
  <si>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</si>
  <si>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</si>
  <si>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</si>
  <si>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</si>
  <si>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</si>
  <si>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</si>
  <si>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</si>
  <si>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</si>
  <si>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</si>
  <si>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</si>
  <si>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</si>
  <si>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</si>
  <si>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</si>
  <si>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</si>
  <si>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</si>
  <si>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</si>
  <si>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</si>
  <si>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</si>
  <si>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</si>
  <si>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</si>
  <si>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</si>
  <si>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</si>
  <si>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</si>
  <si>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</si>
  <si>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</si>
  <si>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</si>
  <si>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</si>
  <si>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</si>
  <si>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</si>
  <si>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</si>
  <si>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</si>
  <si>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</si>
  <si>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</si>
  <si>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</si>
  <si>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</si>
  <si>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</si>
  <si>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</si>
  <si>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</si>
  <si>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</si>
  <si>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</si>
  <si>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</si>
  <si>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</si>
  <si>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</si>
  <si>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</si>
  <si>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</si>
  <si>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</si>
  <si>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</si>
  <si>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</si>
  <si>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</si>
  <si>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</si>
  <si>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</si>
  <si>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</si>
  <si>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</si>
  <si>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</si>
  <si>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</si>
  <si>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</si>
  <si>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</si>
  <si>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</si>
  <si>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</si>
  <si>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</si>
  <si>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</si>
  <si>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</si>
  <si>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</si>
  <si>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</si>
  <si>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</si>
  <si>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</si>
  <si>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</si>
  <si>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</si>
  <si>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</si>
  <si>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</si>
  <si>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</si>
  <si>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</si>
  <si>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</si>
  <si>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</si>
  <si>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</si>
  <si>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</si>
  <si>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</si>
  <si>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</si>
  <si>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</si>
  <si>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</si>
  <si>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</si>
  <si>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</si>
  <si>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</si>
  <si>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</si>
  <si>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</si>
  <si>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</si>
  <si>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</si>
  <si>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</si>
  <si>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</si>
  <si>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</si>
  <si>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</si>
  <si>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</si>
  <si>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</si>
  <si>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</si>
  <si>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</si>
  <si>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</si>
  <si>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</si>
  <si>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</si>
  <si>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</si>
  <si>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</si>
  <si>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</si>
  <si>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</si>
  <si>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</si>
  <si>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</si>
  <si>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</si>
  <si>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</si>
  <si>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</si>
  <si>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</si>
  <si>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</si>
  <si>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</si>
  <si>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</si>
  <si>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</si>
  <si>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</si>
  <si>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</si>
  <si>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</si>
  <si>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</si>
  <si>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</si>
  <si>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</si>
  <si>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</si>
  <si>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</si>
  <si>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</si>
  <si>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</si>
  <si>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</si>
  <si>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</si>
  <si>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</si>
  <si>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</si>
  <si>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</si>
  <si>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</si>
  <si>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</si>
  <si>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</si>
  <si>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</si>
  <si>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</si>
  <si>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</si>
  <si>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</si>
  <si>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</si>
  <si>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</si>
  <si>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</si>
  <si>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</si>
  <si>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</si>
  <si>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</si>
  <si>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</si>
  <si>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</si>
  <si>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</si>
  <si>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</si>
  <si>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</si>
  <si>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</si>
  <si>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</si>
  <si>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</si>
  <si>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</si>
  <si>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</si>
  <si>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</si>
  <si>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</si>
  <si>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</si>
  <si>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</si>
  <si>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</si>
  <si>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</si>
  <si>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</si>
  <si>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</si>
  <si>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</si>
  <si>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</si>
  <si>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</si>
  <si>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</si>
  <si>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</si>
  <si>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</si>
  <si>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</si>
  <si>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</si>
  <si>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</si>
  <si>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</si>
  <si>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</si>
  <si>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</si>
  <si>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</si>
  <si>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</si>
  <si>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</si>
  <si>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</si>
  <si>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</si>
  <si>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</si>
  <si>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</si>
  <si>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</si>
  <si>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</si>
  <si>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</si>
  <si>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</si>
  <si>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</si>
  <si>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</si>
  <si>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</si>
  <si>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</si>
  <si>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</si>
  <si>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</si>
  <si>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</si>
  <si>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</si>
  <si>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</si>
  <si>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</si>
  <si>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</si>
  <si>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</si>
  <si>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</si>
  <si>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</si>
  <si>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</si>
  <si>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</si>
  <si>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</si>
  <si>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</si>
  <si>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</si>
  <si>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</si>
  <si>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</si>
  <si>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</si>
  <si>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</si>
  <si>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</si>
  <si>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</si>
  <si>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</si>
  <si>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</si>
  <si>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</si>
  <si>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</si>
  <si>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</si>
  <si>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</si>
  <si>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</si>
  <si>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</si>
  <si>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</si>
  <si>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</si>
  <si>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</si>
  <si>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</si>
  <si>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</si>
  <si>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</si>
  <si>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</si>
  <si>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</si>
  <si>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</si>
  <si>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</si>
  <si>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</si>
  <si>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</si>
  <si>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</si>
  <si>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</si>
  <si>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</si>
  <si>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</si>
  <si>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</si>
  <si>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</si>
  <si>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</si>
  <si>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</si>
  <si>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</si>
  <si>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</si>
  <si>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</si>
  <si>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</si>
  <si>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</si>
  <si>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</si>
  <si>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</si>
  <si>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</si>
  <si>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</si>
  <si>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</si>
  <si>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</si>
  <si>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</si>
  <si>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</si>
  <si>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</si>
  <si>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</si>
  <si>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</si>
  <si>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</si>
  <si>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</si>
  <si>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</si>
  <si>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</si>
  <si>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</si>
  <si>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</si>
  <si>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</si>
  <si>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</si>
  <si>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</si>
  <si>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</si>
  <si>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</si>
  <si>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</si>
  <si>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</si>
  <si>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</si>
  <si>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</si>
  <si>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</si>
  <si>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</si>
  <si>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</si>
  <si>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</si>
  <si>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</si>
  <si>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</si>
  <si>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</si>
  <si>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</si>
  <si>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</si>
  <si>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</si>
  <si>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</si>
  <si>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</si>
  <si>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</si>
  <si>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</si>
  <si>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</si>
  <si>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</si>
  <si>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</si>
  <si>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</si>
  <si>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</si>
  <si>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</si>
  <si>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</si>
  <si>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</si>
  <si>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</si>
  <si>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</si>
  <si>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</si>
  <si>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</si>
  <si>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</si>
  <si>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</si>
  <si>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</si>
  <si>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</si>
  <si>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</si>
  <si>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</si>
  <si>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</si>
  <si>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</si>
  <si>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</si>
  <si>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</si>
  <si>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</si>
  <si>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</si>
  <si>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</si>
  <si>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</si>
  <si>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</si>
  <si>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</si>
  <si>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</si>
  <si>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</si>
  <si>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</si>
  <si>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</si>
  <si>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</si>
  <si>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</si>
  <si>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</si>
  <si>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</si>
  <si>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</si>
  <si>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</si>
  <si>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</si>
  <si>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</si>
  <si>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</si>
  <si>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</si>
  <si>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</si>
  <si>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</si>
  <si>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</si>
  <si>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</si>
  <si>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</si>
  <si>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</si>
  <si>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</si>
  <si>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</si>
  <si>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</si>
  <si>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</si>
  <si>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</si>
  <si>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</si>
  <si>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</si>
  <si>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</si>
  <si>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</si>
  <si>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</si>
  <si>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</si>
  <si>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</si>
  <si>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</si>
  <si>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</si>
  <si>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</si>
  <si>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</si>
  <si>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</si>
  <si>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</si>
  <si>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</si>
  <si>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</si>
  <si>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</si>
  <si>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</si>
  <si>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</si>
  <si>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</si>
  <si>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</si>
  <si>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</si>
  <si>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</si>
  <si>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</si>
  <si>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</si>
  <si>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</si>
  <si>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</si>
  <si>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</si>
  <si>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</si>
  <si>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</si>
  <si>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</si>
  <si>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</si>
  <si>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</si>
  <si>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</si>
  <si>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</si>
  <si>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</si>
  <si>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</si>
  <si>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</si>
  <si>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</si>
  <si>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</si>
  <si>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</si>
  <si>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</si>
  <si>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</si>
  <si>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</si>
  <si>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</si>
  <si>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</si>
  <si>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</si>
  <si>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</si>
  <si>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</si>
  <si>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</si>
  <si>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</si>
  <si>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</si>
  <si>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</si>
  <si>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</si>
  <si>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</si>
  <si>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</si>
  <si>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</si>
  <si>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</si>
  <si>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</si>
  <si>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</si>
  <si>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</si>
  <si>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</si>
  <si>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</si>
  <si>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</si>
  <si>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</si>
  <si>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</si>
  <si>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</si>
  <si>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</si>
  <si>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</si>
  <si>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</si>
  <si>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</si>
  <si>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</si>
  <si>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</si>
  <si>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</si>
  <si>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</si>
  <si>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</si>
  <si>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</si>
  <si>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</si>
  <si>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</si>
  <si>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</si>
  <si>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</si>
  <si>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</si>
  <si>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</si>
  <si>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</si>
  <si>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</si>
  <si>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</si>
  <si>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</si>
  <si>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</si>
  <si>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</si>
  <si>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</si>
  <si>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</si>
  <si>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</si>
  <si>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</si>
  <si>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</si>
  <si>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</si>
  <si>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</si>
  <si>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</si>
  <si>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</si>
  <si>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</si>
  <si>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</si>
  <si>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</si>
  <si>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</si>
  <si>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</si>
  <si>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</si>
  <si>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</si>
  <si>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</si>
  <si>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</si>
  <si>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</si>
  <si>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</si>
  <si>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</si>
  <si>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</si>
  <si>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</si>
  <si>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</si>
  <si>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</si>
  <si>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</si>
  <si>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</si>
  <si>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</si>
  <si>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</si>
  <si>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</si>
  <si>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</si>
  <si>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</si>
  <si>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</si>
  <si>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</si>
  <si>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</si>
  <si>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</si>
  <si>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</si>
  <si>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</si>
  <si>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</si>
  <si>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</si>
  <si>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</si>
  <si>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</si>
  <si>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</si>
  <si>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</si>
  <si>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</si>
  <si>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</si>
  <si>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</si>
  <si>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</si>
  <si>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</si>
  <si>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</si>
  <si>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</si>
  <si>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</si>
  <si>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</si>
  <si>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</si>
  <si>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</si>
  <si>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</si>
  <si>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</si>
  <si>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</si>
  <si>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</si>
  <si>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</si>
  <si>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</si>
  <si>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</si>
  <si>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</si>
  <si>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</si>
  <si>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</si>
  <si>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</si>
  <si>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</si>
  <si>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</si>
  <si>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</si>
  <si>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</si>
  <si>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</si>
  <si>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</si>
  <si>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</si>
  <si>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</si>
  <si>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</si>
  <si>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</si>
  <si>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</si>
  <si>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</si>
  <si>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</si>
  <si>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</si>
  <si>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</si>
  <si>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</si>
  <si>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</si>
  <si>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</si>
  <si>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</si>
  <si>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</si>
  <si>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</si>
  <si>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</si>
  <si>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</si>
  <si>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</si>
  <si>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</si>
  <si>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</si>
  <si>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</si>
  <si>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</si>
  <si>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</si>
  <si>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</si>
  <si>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</si>
  <si>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</si>
  <si>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</si>
  <si>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</si>
  <si>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</si>
  <si>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</si>
  <si>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</si>
  <si>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</si>
  <si>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</si>
  <si>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</si>
  <si>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</si>
  <si>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</si>
  <si>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</si>
  <si>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</si>
  <si>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</si>
  <si>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</si>
  <si>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</si>
  <si>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</si>
  <si>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</si>
  <si>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</si>
  <si>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</si>
  <si>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</si>
  <si>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</si>
  <si>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</si>
  <si>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</si>
  <si>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</si>
  <si>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</si>
  <si>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</si>
  <si>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</si>
  <si>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</si>
  <si>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</si>
  <si>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</si>
  <si>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</si>
  <si>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</si>
  <si>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</si>
  <si>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</si>
  <si>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</si>
  <si>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</si>
  <si>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</si>
  <si>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</si>
  <si>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</si>
  <si>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</si>
  <si>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</si>
  <si>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</si>
  <si>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</si>
  <si>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</si>
  <si>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</si>
  <si>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</si>
  <si>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</si>
  <si>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</si>
  <si>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</si>
  <si>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</si>
  <si>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</si>
  <si>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</si>
  <si>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</si>
  <si>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</si>
  <si>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</si>
  <si>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</si>
  <si>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</si>
  <si>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</si>
  <si>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</si>
  <si>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</si>
  <si>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</si>
  <si>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</si>
  <si>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</si>
  <si>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</si>
  <si>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</si>
  <si>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</si>
  <si>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</si>
  <si>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</si>
  <si>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</si>
  <si>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</si>
  <si>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</si>
  <si>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</si>
  <si>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</si>
  <si>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</si>
  <si>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</si>
  <si>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</si>
  <si>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</si>
  <si>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</si>
  <si>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</si>
  <si>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</si>
  <si>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</si>
  <si>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</si>
  <si>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</si>
  <si>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</si>
  <si>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</si>
  <si>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</si>
  <si>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</si>
  <si>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</si>
  <si>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</si>
  <si>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</si>
  <si>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</si>
  <si>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</si>
  <si>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</si>
  <si>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</si>
  <si>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</si>
  <si>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</si>
  <si>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</si>
  <si>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</si>
  <si>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</si>
  <si>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</si>
  <si>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</si>
  <si>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</si>
  <si>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</si>
  <si>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</si>
  <si>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</si>
  <si>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</si>
  <si>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</si>
  <si>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</si>
  <si>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</si>
  <si>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</si>
  <si>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</si>
  <si>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</si>
  <si>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</si>
  <si>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</si>
  <si>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</si>
  <si>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</si>
  <si>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</si>
  <si>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</si>
  <si>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</si>
  <si>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</si>
  <si>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</si>
  <si>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</si>
  <si>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</si>
  <si>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</si>
  <si>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</si>
  <si>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</si>
  <si>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</si>
  <si>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</si>
  <si>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</si>
  <si>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</si>
  <si>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</si>
  <si>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</si>
  <si>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</si>
  <si>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</si>
  <si>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</si>
  <si>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</si>
  <si>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</si>
  <si>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</si>
  <si>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</si>
  <si>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</si>
  <si>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</si>
  <si>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</si>
  <si>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</si>
  <si>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</si>
  <si>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</si>
  <si>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</si>
  <si>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</si>
  <si>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</si>
  <si>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</si>
  <si>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</si>
  <si>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</si>
  <si>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</si>
  <si>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</si>
  <si>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</si>
  <si>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</si>
  <si>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</si>
  <si>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</si>
  <si>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</si>
  <si>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</si>
  <si>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</si>
  <si>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</si>
  <si>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</si>
  <si>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</si>
  <si>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</si>
  <si>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</si>
  <si>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</si>
  <si>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</si>
  <si>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</si>
  <si>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</si>
  <si>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</si>
  <si>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</si>
  <si>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</si>
  <si>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</si>
  <si>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</si>
  <si>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</si>
  <si>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</si>
  <si>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</si>
  <si>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</si>
  <si>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</si>
  <si>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</si>
  <si>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</si>
  <si>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</si>
  <si>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</si>
  <si>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</si>
  <si>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</si>
  <si>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</si>
  <si>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</si>
  <si>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</si>
  <si>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</si>
  <si>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</si>
  <si>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</si>
  <si>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</si>
  <si>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</si>
  <si>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</si>
  <si>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</si>
  <si>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</si>
  <si>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</si>
  <si>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</si>
  <si>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</si>
  <si>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</si>
  <si>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</si>
  <si>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</si>
  <si>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</si>
  <si>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</si>
  <si>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</si>
  <si>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</si>
  <si>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</si>
  <si>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</si>
  <si>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</si>
  <si>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</si>
  <si>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</si>
  <si>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</si>
  <si>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</si>
  <si>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</si>
  <si>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</si>
  <si>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</si>
  <si>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</si>
  <si>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</si>
  <si>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</si>
  <si>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</si>
  <si>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</si>
  <si>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</si>
  <si>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</si>
  <si>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</si>
  <si>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</si>
  <si>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</si>
  <si>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</si>
  <si>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</si>
  <si>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</si>
  <si>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</si>
  <si>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</si>
  <si>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</si>
  <si>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</si>
  <si>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</si>
  <si>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</si>
  <si>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</si>
  <si>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</si>
  <si>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</si>
  <si>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</si>
  <si>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</si>
  <si>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</si>
  <si>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</si>
  <si>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</si>
  <si>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</si>
  <si>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</si>
  <si>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</si>
  <si>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</si>
  <si>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</si>
  <si>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</si>
  <si>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</si>
  <si>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</si>
  <si>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</si>
  <si>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</si>
  <si>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</si>
  <si>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</si>
  <si>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</si>
  <si>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</si>
  <si>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</si>
  <si>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</si>
  <si>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</si>
  <si>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</si>
  <si>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</si>
  <si>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</si>
  <si>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</si>
  <si>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</si>
  <si>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</si>
  <si>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</si>
  <si>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</si>
  <si>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</si>
  <si>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</si>
  <si>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</si>
  <si>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</si>
  <si>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</si>
  <si>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</si>
  <si>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</si>
  <si>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</si>
  <si>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</si>
  <si>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</si>
  <si>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</si>
  <si>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</si>
  <si>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</si>
  <si>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</si>
  <si>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</si>
  <si>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</si>
  <si>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</si>
  <si>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</si>
  <si>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</si>
  <si>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</si>
  <si>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</si>
  <si>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</si>
  <si>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</si>
  <si>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</si>
  <si>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</si>
  <si>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</si>
  <si>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</si>
  <si>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</si>
  <si>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</si>
  <si>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</si>
  <si>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</si>
  <si>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</si>
  <si>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</si>
  <si>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</si>
  <si>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</si>
  <si>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</si>
  <si>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</si>
  <si>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</si>
  <si>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</si>
  <si>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</si>
  <si>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</si>
  <si>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</si>
  <si>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</si>
  <si>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</si>
  <si>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</si>
  <si>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</si>
  <si>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</si>
  <si>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</si>
  <si>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</si>
  <si>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</si>
  <si>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</si>
  <si>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</si>
  <si>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</si>
  <si>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</si>
  <si>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</si>
  <si>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</si>
  <si>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</si>
  <si>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</si>
  <si>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</si>
  <si>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</si>
  <si>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</si>
  <si>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</si>
  <si>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</si>
  <si>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</si>
  <si>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</si>
  <si>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</si>
  <si>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</si>
  <si>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</si>
  <si>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</si>
  <si>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</si>
  <si>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</si>
  <si>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</si>
  <si>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</si>
  <si>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</si>
  <si>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</si>
  <si>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</si>
  <si>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</si>
  <si>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</si>
  <si>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</si>
  <si>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</si>
  <si>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</si>
  <si>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</si>
  <si>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</si>
  <si>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</si>
  <si>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</si>
  <si>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</si>
  <si>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</si>
  <si>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</si>
  <si>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</si>
  <si>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</si>
  <si>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</si>
  <si>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</si>
  <si>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</si>
  <si>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</si>
  <si>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</si>
  <si>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</si>
  <si>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</si>
  <si>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</si>
  <si>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</si>
  <si>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</si>
  <si>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</si>
  <si>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</si>
  <si>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</si>
  <si>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</si>
  <si>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</si>
  <si>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</si>
  <si>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</si>
  <si>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</si>
  <si>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</si>
  <si>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</si>
  <si>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</si>
  <si>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</si>
  <si>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</si>
  <si>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</si>
  <si>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</si>
  <si>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</si>
  <si>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</si>
  <si>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</si>
  <si>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</si>
  <si>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</si>
  <si>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</si>
  <si>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</si>
  <si>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</si>
  <si>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</si>
  <si>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</si>
  <si>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</si>
  <si>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</si>
  <si>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</si>
  <si>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</si>
  <si>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</si>
  <si>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</si>
  <si>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</si>
  <si>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</si>
  <si>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</si>
  <si>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</si>
  <si>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</si>
  <si>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</si>
  <si>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</si>
  <si>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</si>
  <si>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</si>
  <si>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</si>
  <si>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</si>
  <si>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</si>
  <si>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</si>
  <si>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</si>
  <si>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</si>
  <si>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</si>
  <si>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</si>
  <si>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</si>
  <si>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</si>
  <si>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</si>
  <si>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</si>
  <si>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</si>
  <si>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</si>
  <si>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</si>
  <si>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</si>
  <si>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</si>
  <si>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</si>
  <si>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</si>
  <si>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</si>
  <si>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</si>
  <si>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</si>
  <si>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</si>
  <si>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</si>
  <si>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</si>
  <si>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</si>
  <si>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</si>
  <si>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</si>
  <si>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</si>
  <si>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</si>
  <si>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</si>
  <si>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</si>
  <si>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</si>
  <si>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</si>
  <si>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</si>
  <si>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</si>
  <si>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</si>
  <si>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</si>
  <si>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</si>
  <si>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</si>
  <si>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</si>
  <si>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</si>
  <si>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</si>
  <si>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</si>
  <si>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</si>
  <si>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</si>
  <si>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</si>
  <si>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</si>
  <si>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</si>
  <si>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</si>
  <si>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</si>
  <si>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</si>
  <si>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</si>
  <si>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</si>
  <si>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</si>
  <si>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</si>
  <si>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</si>
  <si>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</si>
  <si>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</si>
  <si>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</si>
  <si>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</si>
  <si>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</si>
  <si>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</si>
  <si>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</si>
  <si>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</si>
  <si>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</si>
  <si>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</si>
  <si>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</si>
  <si>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</si>
  <si>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</si>
  <si>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</si>
  <si>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</si>
  <si>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</si>
  <si>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</si>
  <si>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</si>
  <si>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</si>
  <si>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</si>
  <si>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</si>
  <si>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</si>
  <si>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</si>
  <si>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</si>
  <si>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</si>
  <si>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</si>
  <si>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</si>
  <si>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</si>
  <si>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</si>
  <si>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</si>
  <si>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</si>
  <si>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</si>
  <si>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</si>
  <si>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</si>
  <si>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</si>
  <si>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</si>
  <si>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</si>
  <si>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</si>
  <si>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</si>
  <si>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</si>
  <si>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</si>
  <si>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</si>
  <si>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</si>
  <si>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</si>
  <si>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</si>
  <si>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</si>
  <si>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</si>
  <si>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</si>
  <si>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</si>
  <si>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</si>
  <si>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</si>
  <si>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</si>
  <si>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</si>
  <si>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</si>
  <si>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</si>
  <si>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</si>
  <si>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</si>
  <si>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</si>
  <si>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</si>
  <si>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</si>
  <si>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</si>
  <si>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</si>
  <si>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</si>
  <si>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</si>
  <si>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</si>
  <si>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</si>
  <si>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</si>
  <si>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</si>
  <si>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</si>
  <si>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</si>
  <si>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</si>
  <si>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</si>
  <si>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</si>
  <si>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</si>
  <si>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</si>
  <si>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</si>
  <si>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</si>
  <si>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</si>
  <si>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</si>
  <si>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</si>
  <si>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</si>
  <si>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</si>
  <si>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</si>
  <si>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</si>
  <si>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</si>
  <si>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</si>
  <si>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</si>
  <si>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</si>
  <si>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</si>
  <si>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</si>
  <si>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</si>
  <si>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</si>
  <si>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</si>
  <si>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</si>
  <si>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</si>
  <si>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</si>
  <si>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</si>
  <si>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</si>
  <si>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</si>
  <si>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</si>
  <si>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</si>
  <si>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</si>
  <si>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</si>
  <si>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</si>
  <si>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</si>
  <si>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</si>
  <si>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</si>
  <si>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</si>
  <si>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</si>
  <si>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</si>
  <si>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</si>
  <si>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</si>
  <si>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</si>
  <si>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</si>
  <si>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</si>
  <si>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</si>
  <si>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</si>
  <si>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</si>
  <si>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</si>
  <si>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</si>
  <si>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</si>
  <si>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</si>
  <si>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</si>
  <si>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</si>
  <si>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</si>
  <si>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</si>
  <si>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</si>
  <si>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</si>
  <si>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</si>
  <si>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</si>
  <si>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</si>
  <si>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</si>
  <si>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</si>
  <si>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</si>
  <si>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</si>
  <si>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</si>
  <si>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</si>
  <si>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</si>
  <si>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</si>
  <si>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</si>
  <si>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</si>
  <si>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</si>
  <si>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</si>
  <si>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</si>
  <si>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</si>
  <si>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</si>
  <si>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</si>
  <si>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</si>
  <si>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</si>
  <si>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</si>
  <si>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</si>
  <si>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</si>
  <si>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</si>
  <si>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</si>
  <si>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</si>
  <si>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</si>
  <si>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</si>
  <si>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</si>
  <si>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</si>
  <si>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</si>
  <si>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</si>
  <si>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</si>
  <si>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</si>
  <si>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</si>
  <si>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</si>
  <si>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</si>
  <si>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</si>
  <si>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</si>
  <si>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</si>
  <si>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</si>
  <si>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</si>
  <si>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</si>
  <si>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</si>
  <si>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</si>
  <si>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</si>
  <si>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</si>
  <si>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</si>
  <si>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</si>
  <si>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</si>
  <si>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</si>
  <si>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</si>
  <si>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</si>
  <si>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</si>
  <si>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</si>
  <si>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</si>
  <si>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</si>
  <si>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</si>
  <si>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</si>
  <si>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</si>
  <si>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</si>
  <si>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</si>
  <si>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</si>
  <si>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</si>
  <si>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</si>
  <si>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</si>
  <si>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</si>
  <si>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</si>
  <si>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</si>
  <si>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</si>
  <si>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</si>
  <si>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</si>
  <si>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</si>
  <si>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</si>
  <si>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</si>
  <si>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</si>
  <si>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</si>
  <si>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</si>
  <si>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</si>
  <si>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</si>
  <si>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</si>
  <si>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</si>
  <si>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</si>
  <si>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</si>
  <si>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</si>
  <si>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</si>
  <si>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</si>
  <si>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</si>
  <si>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</si>
  <si>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</si>
  <si>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</si>
  <si>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</si>
  <si>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</si>
  <si>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</si>
  <si>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</si>
  <si>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</si>
  <si>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</si>
  <si>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</si>
  <si>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</si>
  <si>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</si>
  <si>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</si>
  <si>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</si>
  <si>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</si>
  <si>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</si>
  <si>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</si>
  <si>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</si>
  <si>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</si>
  <si>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</si>
  <si>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</si>
  <si>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</si>
  <si>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</si>
  <si>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</si>
  <si>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</si>
  <si>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</si>
  <si>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</si>
  <si>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</si>
  <si>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</si>
  <si>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</si>
  <si>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</si>
  <si>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</si>
  <si>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</si>
  <si>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</si>
  <si>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</si>
  <si>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</si>
  <si>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</si>
  <si>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</si>
  <si>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</si>
  <si>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</si>
  <si>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</si>
  <si>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</si>
  <si>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</si>
  <si>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</si>
  <si>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</si>
  <si>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</si>
  <si>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</si>
  <si>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</si>
  <si>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</si>
  <si>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</si>
  <si>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</si>
  <si>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</si>
  <si>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</si>
  <si>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</si>
  <si>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</si>
  <si>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</si>
  <si>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</si>
  <si>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</si>
  <si>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</si>
  <si>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</si>
  <si>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</si>
  <si>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</si>
  <si>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</si>
  <si>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</si>
  <si>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</si>
  <si>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</si>
  <si>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</si>
  <si>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</si>
  <si>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</si>
  <si>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</si>
  <si>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</si>
  <si>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</si>
  <si>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</si>
  <si>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</si>
  <si>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</si>
  <si>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</si>
  <si>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</si>
  <si>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</si>
  <si>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</si>
  <si>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</si>
  <si>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</si>
  <si>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</si>
  <si>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</si>
  <si>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</si>
  <si>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</si>
  <si>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</si>
  <si>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</si>
  <si>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</si>
  <si>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</si>
  <si>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</si>
  <si>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</si>
  <si>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</si>
  <si>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</si>
  <si>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</si>
  <si>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</si>
  <si>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</si>
  <si>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</si>
  <si>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</si>
  <si>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</si>
  <si>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</si>
  <si>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</si>
  <si>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</si>
  <si>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</si>
  <si>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</si>
  <si>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</si>
  <si>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</si>
  <si>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</si>
  <si>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</si>
  <si>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</si>
  <si>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</si>
  <si>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</si>
  <si>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</si>
  <si>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</si>
  <si>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</si>
  <si>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</si>
  <si>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</si>
  <si>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</si>
  <si>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</si>
  <si>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</si>
  <si>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</si>
  <si>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</si>
  <si>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</si>
  <si>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</si>
  <si>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</si>
  <si>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</si>
  <si>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</si>
  <si>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</si>
  <si>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</si>
  <si>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</si>
  <si>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</si>
  <si>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</si>
  <si>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</si>
  <si>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</si>
  <si>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</si>
  <si>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</si>
  <si>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</si>
  <si>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</si>
  <si>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</si>
  <si>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</si>
  <si>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</si>
  <si>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</si>
  <si>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</si>
  <si>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</si>
  <si>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</si>
  <si>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</si>
  <si>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</si>
  <si>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</si>
  <si>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</si>
  <si>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</si>
  <si>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</si>
  <si>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</si>
  <si>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</si>
  <si>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</si>
  <si>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</si>
  <si>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</si>
  <si>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</si>
  <si>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</si>
  <si>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</si>
  <si>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</si>
  <si>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</si>
  <si>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</si>
  <si>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</si>
  <si>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</si>
  <si>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</si>
  <si>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</si>
  <si>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</si>
  <si>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</si>
  <si>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</si>
  <si>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</si>
  <si>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</si>
  <si>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</si>
  <si>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</si>
  <si>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</si>
  <si>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</si>
  <si>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</si>
  <si>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</si>
  <si>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</si>
  <si>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</si>
  <si>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</si>
  <si>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</si>
  <si>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</si>
  <si>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</si>
  <si>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</si>
  <si>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</si>
  <si>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</si>
  <si>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</si>
  <si>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</si>
  <si>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</si>
  <si>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</si>
  <si>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</si>
  <si>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</si>
  <si>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</si>
  <si>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</si>
  <si>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</si>
  <si>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</si>
  <si>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</si>
  <si>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</si>
  <si>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</si>
  <si>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</si>
  <si>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</si>
  <si>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</si>
  <si>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</si>
  <si>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</si>
  <si>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</si>
  <si>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</si>
  <si>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</si>
  <si>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</si>
  <si>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</si>
  <si>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</si>
  <si>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</si>
  <si>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</si>
  <si>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</si>
  <si>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</si>
  <si>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</si>
  <si>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</si>
  <si>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</si>
  <si>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</si>
  <si>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</si>
  <si>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</si>
  <si>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</si>
  <si>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</si>
  <si>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</si>
  <si>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</si>
  <si>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</si>
  <si>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</si>
  <si>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</si>
  <si>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</si>
  <si>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</si>
  <si>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</si>
  <si>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</si>
  <si>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</si>
  <si>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</si>
  <si>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</si>
  <si>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</si>
  <si>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</si>
  <si>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</si>
  <si>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</si>
  <si>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</si>
  <si>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</si>
  <si>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</si>
  <si>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</si>
  <si>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</si>
  <si>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</si>
  <si>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</si>
  <si>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</si>
  <si>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</si>
  <si>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</si>
  <si>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</si>
  <si>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</si>
  <si>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</si>
  <si>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</si>
  <si>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</si>
  <si>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</si>
  <si>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</si>
  <si>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</si>
  <si>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</si>
  <si>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</si>
  <si>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</si>
  <si>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</si>
  <si>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</si>
  <si>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</si>
  <si>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</si>
  <si>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</si>
  <si>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</si>
  <si>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</si>
  <si>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</si>
  <si>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</si>
  <si>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</si>
  <si>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</si>
  <si>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</si>
  <si>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</si>
  <si>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</si>
  <si>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</si>
  <si>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</si>
  <si>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</si>
  <si>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</si>
  <si>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</si>
  <si>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</si>
  <si>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</si>
  <si>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</si>
  <si>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</si>
  <si>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</si>
  <si>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</si>
  <si>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</si>
  <si>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</si>
  <si>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</si>
  <si>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</si>
  <si>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</si>
  <si>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</si>
  <si>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</si>
  <si>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</si>
  <si>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</si>
  <si>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</si>
  <si>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</si>
  <si>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</si>
  <si>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</si>
  <si>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</si>
  <si>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</si>
  <si>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</si>
  <si>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</si>
  <si>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</si>
  <si>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</si>
  <si>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</si>
  <si>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</si>
  <si>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</si>
  <si>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</si>
  <si>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</si>
  <si>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</si>
  <si>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</si>
  <si>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</si>
  <si>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</si>
  <si>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</si>
  <si>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</si>
  <si>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</si>
  <si>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</si>
  <si>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</si>
  <si>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</si>
  <si>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</si>
  <si>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</si>
  <si>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</si>
  <si>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</si>
  <si>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</si>
  <si>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</si>
  <si>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</si>
  <si>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</si>
  <si>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</si>
  <si>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</si>
  <si>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</si>
  <si>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</si>
  <si>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</si>
  <si>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</si>
  <si>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</si>
  <si>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</si>
  <si>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</si>
  <si>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</si>
  <si>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</si>
  <si>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</si>
  <si>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</si>
  <si>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</si>
  <si>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</si>
  <si>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</si>
  <si>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</si>
  <si>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</si>
  <si>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</si>
  <si>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</si>
  <si>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</si>
  <si>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</si>
  <si>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</si>
  <si>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</si>
  <si>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</si>
  <si>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</si>
  <si>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</si>
  <si>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</si>
  <si>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</si>
  <si>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</si>
  <si>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</si>
  <si>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</si>
  <si>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</si>
  <si>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</si>
  <si>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</si>
  <si>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</si>
  <si>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</si>
  <si>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</si>
  <si>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</si>
  <si>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</si>
  <si>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</si>
  <si>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</si>
  <si>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</si>
  <si>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</si>
  <si>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</si>
  <si>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</si>
  <si>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</si>
  <si>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</si>
  <si>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</si>
  <si>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</si>
  <si>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</si>
  <si>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</si>
  <si>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</si>
  <si>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</si>
  <si>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</si>
  <si>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</si>
  <si>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</si>
  <si>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</si>
  <si>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</si>
  <si>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</si>
  <si>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</si>
  <si>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</si>
  <si>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</si>
  <si>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</si>
  <si>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</si>
  <si>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</si>
  <si>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</si>
  <si>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</si>
  <si>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</si>
  <si>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</si>
  <si>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</si>
  <si>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</si>
  <si>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</si>
  <si>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</si>
  <si>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</si>
  <si>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</si>
  <si>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</si>
  <si>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</si>
  <si>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</si>
  <si>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</si>
  <si>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</si>
  <si>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</si>
  <si>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</si>
  <si>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</si>
  <si>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</si>
  <si>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</si>
  <si>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</si>
  <si>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</si>
  <si>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</si>
  <si>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</si>
  <si>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</si>
  <si>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</si>
  <si>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</si>
  <si>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</si>
  <si>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</si>
  <si>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</si>
  <si>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</si>
  <si>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</si>
  <si>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</si>
  <si>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</si>
  <si>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</si>
  <si>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</si>
  <si>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</si>
  <si>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</si>
  <si>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</si>
  <si>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</si>
  <si>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</si>
  <si>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</si>
  <si>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</si>
  <si>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</si>
  <si>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</si>
  <si>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</si>
  <si>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</si>
  <si>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</si>
  <si>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</si>
  <si>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</si>
  <si>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</si>
  <si>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</si>
  <si>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</si>
  <si>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</si>
  <si>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</si>
  <si>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</si>
  <si>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</si>
  <si>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</si>
  <si>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</si>
  <si>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</si>
  <si>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</si>
  <si>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</si>
  <si>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</si>
  <si>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</si>
  <si>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</si>
  <si>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</si>
  <si>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</si>
  <si>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</si>
  <si>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</si>
  <si>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</si>
  <si>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</si>
  <si>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</si>
  <si>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</si>
  <si>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</si>
  <si>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</si>
  <si>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</si>
  <si>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</si>
  <si>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</si>
  <si>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</si>
  <si>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</si>
  <si>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</si>
  <si>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</si>
  <si>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</si>
  <si>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</si>
  <si>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</si>
  <si>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</si>
  <si>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</si>
  <si>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</si>
  <si>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</si>
  <si>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</si>
  <si>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</si>
  <si>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</si>
  <si>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</si>
  <si>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</si>
  <si>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</si>
  <si>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</si>
  <si>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</si>
  <si>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</si>
  <si>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</si>
  <si>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</si>
  <si>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</si>
  <si>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</si>
  <si>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</si>
  <si>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</si>
  <si>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</si>
  <si>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</si>
  <si>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</si>
  <si>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</si>
  <si>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</si>
  <si>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</si>
  <si>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</si>
  <si>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</si>
  <si>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</si>
  <si>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</si>
  <si>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</si>
  <si>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</si>
  <si>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</si>
  <si>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</si>
  <si>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</si>
  <si>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</si>
  <si>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</si>
  <si>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</si>
  <si>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</si>
  <si>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</si>
  <si>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</si>
  <si>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</si>
  <si>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</si>
  <si>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</si>
  <si>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</si>
  <si>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</si>
  <si>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</si>
  <si>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</si>
  <si>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</si>
  <si>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</si>
  <si>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</si>
  <si>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</si>
  <si>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</si>
  <si>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</si>
  <si>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</si>
  <si>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</si>
  <si>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</si>
  <si>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</si>
  <si>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</si>
  <si>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</si>
  <si>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</si>
  <si>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</si>
  <si>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</si>
  <si>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</si>
  <si>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</si>
  <si>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</si>
  <si>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</si>
  <si>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</si>
  <si>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</si>
  <si>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</si>
  <si>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</si>
  <si>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</si>
  <si>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</si>
  <si>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</si>
  <si>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</si>
  <si>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</si>
  <si>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</si>
  <si>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</si>
  <si>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</si>
  <si>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</si>
  <si>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</si>
  <si>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</si>
  <si>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</si>
  <si>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</si>
  <si>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</si>
  <si>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</si>
  <si>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</si>
  <si>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</si>
  <si>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</si>
  <si>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</si>
  <si>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</si>
  <si>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</si>
  <si>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</si>
  <si>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</si>
  <si>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</si>
  <si>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</si>
  <si>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</si>
  <si>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</si>
  <si>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</si>
  <si>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</si>
  <si>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</si>
  <si>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</si>
  <si>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</si>
  <si>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</si>
  <si>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</si>
  <si>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</si>
  <si>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</si>
  <si>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</si>
  <si>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</si>
  <si>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</si>
  <si>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</si>
  <si>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</si>
  <si>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</si>
  <si>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</si>
  <si>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</si>
  <si>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</si>
  <si>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</si>
  <si>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</si>
  <si>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</si>
  <si>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</si>
  <si>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</si>
  <si>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</si>
  <si>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</si>
  <si>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</si>
  <si>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</si>
  <si>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</si>
  <si>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</si>
  <si>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</si>
  <si>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</si>
  <si>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</si>
  <si>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</si>
  <si>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</si>
  <si>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</si>
  <si>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</si>
  <si>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</si>
  <si>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</si>
  <si>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</si>
  <si>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</si>
  <si>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</si>
  <si>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</si>
  <si>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</si>
  <si>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</si>
  <si>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</si>
  <si>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</si>
  <si>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</si>
  <si>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</si>
  <si>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</si>
  <si>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</si>
  <si>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</si>
  <si>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</si>
  <si>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</si>
  <si>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</si>
  <si>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</si>
  <si>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</si>
  <si>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</si>
  <si>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</si>
  <si>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</si>
  <si>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</si>
  <si>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</si>
  <si>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</si>
  <si>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</si>
  <si>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</si>
  <si>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</si>
  <si>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</si>
  <si>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</si>
  <si>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</si>
  <si>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</si>
  <si>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</si>
  <si>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</si>
  <si>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</si>
  <si>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</si>
  <si>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</si>
  <si>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</si>
  <si>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</si>
  <si>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</si>
  <si>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</si>
  <si>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</si>
  <si>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</si>
  <si>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</si>
  <si>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</si>
  <si>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</si>
  <si>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</si>
  <si>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</si>
  <si>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</si>
  <si>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</si>
  <si>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</si>
  <si>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</si>
  <si>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</si>
  <si>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</si>
  <si>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</si>
  <si>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</si>
  <si>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</si>
  <si>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</si>
  <si>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</si>
  <si>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</si>
  <si>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</si>
  <si>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</si>
  <si>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</si>
  <si>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</si>
  <si>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</si>
  <si>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</si>
  <si>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</si>
  <si>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</si>
  <si>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</si>
  <si>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</si>
  <si>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</si>
  <si>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</si>
  <si>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</si>
  <si>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</si>
  <si>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</si>
  <si>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</si>
  <si>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</si>
  <si>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</si>
  <si>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</si>
  <si>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</si>
  <si>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</si>
  <si>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</si>
  <si>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</si>
  <si>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</si>
  <si>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</si>
  <si>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</si>
  <si>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</si>
  <si>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</si>
  <si>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</si>
  <si>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</si>
  <si>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</si>
  <si>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</si>
  <si>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</si>
  <si>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</si>
  <si>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</si>
  <si>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</si>
  <si>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</si>
  <si>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</si>
  <si>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</si>
  <si>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</si>
  <si>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</si>
  <si>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</si>
  <si>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</si>
  <si>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</si>
  <si>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</si>
  <si>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</si>
  <si>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</si>
  <si>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</si>
  <si>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</si>
  <si>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</si>
  <si>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</si>
  <si>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</si>
  <si>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</si>
  <si>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</si>
  <si>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</si>
  <si>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</si>
  <si>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</si>
  <si>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</si>
  <si>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</si>
  <si>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</si>
  <si>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</si>
  <si>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</si>
  <si>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</si>
  <si>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</si>
  <si>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</si>
  <si>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</si>
  <si>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</si>
  <si>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</si>
  <si>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</si>
  <si>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</si>
  <si>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</si>
  <si>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</si>
  <si>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</si>
  <si>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</si>
  <si>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</si>
  <si>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</si>
  <si>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</si>
  <si>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</si>
  <si>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</si>
  <si>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</si>
  <si>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</si>
  <si>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</si>
  <si>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</si>
  <si>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</si>
  <si>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</si>
  <si>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</si>
  <si>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</si>
  <si>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</si>
  <si>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</si>
  <si>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</si>
  <si>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</si>
  <si>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</si>
  <si>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</si>
  <si>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</si>
  <si>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</si>
  <si>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</si>
  <si>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</si>
  <si>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</si>
  <si>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</si>
  <si>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</si>
  <si>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</si>
  <si>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</si>
  <si>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</si>
  <si>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</si>
  <si>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</si>
  <si>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</si>
  <si>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</si>
  <si>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</si>
  <si>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</si>
  <si>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</si>
  <si>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</si>
  <si>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</si>
  <si>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</si>
  <si>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</si>
  <si>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</si>
  <si>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</si>
  <si>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</si>
  <si>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</si>
  <si>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</si>
  <si>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</si>
  <si>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</si>
  <si>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</si>
  <si>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</si>
  <si>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</si>
  <si>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</si>
  <si>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</si>
  <si>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</si>
  <si>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</si>
  <si>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</si>
  <si>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</si>
  <si>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</si>
  <si>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</si>
  <si>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</si>
  <si>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</si>
  <si>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</si>
  <si>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</si>
  <si>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</si>
  <si>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</si>
  <si>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</si>
  <si>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</si>
  <si>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</si>
  <si>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</si>
  <si>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</si>
  <si>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</si>
  <si>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</si>
  <si>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</si>
  <si>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</si>
  <si>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</si>
  <si>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</si>
  <si>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</si>
  <si>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</si>
  <si>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</si>
  <si>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</si>
  <si>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</si>
  <si>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</si>
  <si>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</si>
  <si>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</si>
  <si>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</si>
  <si>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</si>
  <si>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</si>
  <si>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</si>
  <si>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</si>
  <si>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</si>
  <si>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</si>
  <si>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</si>
  <si>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</si>
  <si>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</si>
  <si>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</si>
  <si>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</si>
  <si>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</si>
  <si>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</si>
  <si>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</si>
  <si>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</si>
  <si>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</si>
  <si>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</si>
  <si>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</si>
  <si>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</si>
  <si>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</si>
  <si>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</si>
  <si>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</si>
  <si>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</si>
  <si>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</si>
  <si>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</si>
  <si>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</si>
  <si>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</si>
  <si>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</si>
  <si>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</si>
  <si>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</si>
  <si>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</si>
  <si>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</si>
  <si>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</si>
  <si>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</si>
  <si>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</si>
  <si>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</si>
  <si>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</si>
  <si>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</si>
  <si>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</si>
  <si>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</si>
  <si>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</si>
  <si>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</si>
  <si>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</si>
  <si>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</si>
  <si>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</si>
  <si>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</si>
  <si>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</si>
  <si>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</si>
  <si>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</si>
  <si>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</si>
  <si>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</si>
  <si>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</si>
  <si>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</si>
  <si>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</si>
  <si>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</si>
  <si>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</si>
  <si>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</si>
  <si>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</si>
  <si>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</si>
  <si>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</si>
  <si>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</si>
  <si>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</si>
  <si>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</si>
  <si>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</si>
  <si>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</si>
  <si>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</si>
  <si>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</si>
  <si>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</si>
  <si>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</si>
  <si>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</si>
  <si>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</si>
  <si>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</si>
  <si>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</si>
  <si>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</si>
  <si>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</si>
  <si>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</si>
  <si>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</si>
  <si>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</si>
  <si>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</si>
  <si>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</si>
  <si>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</si>
  <si>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</si>
  <si>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</si>
  <si>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</si>
  <si>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</si>
  <si>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</si>
  <si>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</si>
  <si>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</si>
  <si>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</si>
  <si>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</si>
  <si>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</si>
  <si>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</si>
  <si>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</si>
  <si>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</si>
  <si>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</si>
  <si>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</si>
  <si>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</si>
  <si>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</si>
  <si>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</si>
  <si>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</si>
  <si>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</si>
  <si>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</si>
  <si>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</si>
  <si>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</si>
  <si>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</si>
  <si>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</si>
  <si>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</si>
  <si>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</si>
  <si>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</si>
  <si>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</si>
  <si>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</si>
  <si>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</si>
  <si>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</si>
  <si>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</si>
  <si>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</si>
  <si>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</si>
  <si>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</si>
  <si>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</si>
  <si>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</si>
  <si>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</si>
  <si>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</si>
  <si>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</si>
  <si>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</si>
  <si>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</si>
  <si>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</si>
  <si>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</si>
  <si>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</si>
  <si>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</si>
  <si>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</si>
  <si>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</si>
  <si>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</si>
  <si>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</si>
  <si>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</si>
  <si>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</si>
  <si>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</si>
  <si>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</si>
  <si>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</si>
  <si>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</si>
  <si>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</si>
  <si>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</si>
  <si>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</si>
  <si>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</si>
  <si>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</si>
  <si>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</si>
  <si>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</si>
  <si>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</si>
  <si>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</si>
  <si>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</si>
  <si>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</si>
  <si>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</si>
  <si>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</si>
  <si>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</si>
  <si>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</si>
  <si>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</si>
  <si>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</si>
  <si>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</si>
  <si>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</si>
  <si>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</si>
  <si>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</si>
  <si>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</si>
  <si>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</si>
  <si>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</si>
  <si>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</si>
  <si>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</si>
  <si>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</si>
  <si>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</si>
  <si>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</si>
  <si>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</si>
  <si>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</si>
  <si>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</si>
  <si>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</si>
  <si>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</si>
  <si>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</si>
  <si>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</si>
  <si>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</si>
  <si>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</si>
  <si>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</si>
  <si>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</si>
  <si>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</si>
  <si>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</si>
  <si>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</si>
  <si>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</si>
  <si>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</si>
  <si>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</si>
  <si>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</si>
  <si>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</si>
  <si>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</si>
  <si>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</si>
  <si>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</si>
  <si>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</si>
  <si>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</si>
  <si>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</si>
  <si>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</si>
  <si>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</si>
  <si>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</si>
  <si>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</si>
  <si>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</si>
  <si>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</si>
  <si>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</si>
  <si>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</si>
  <si>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</si>
  <si>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</si>
  <si>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</si>
  <si>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</si>
  <si>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</si>
  <si>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</si>
  <si>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</si>
  <si>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</si>
  <si>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</si>
  <si>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</si>
  <si>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</si>
  <si>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</si>
  <si>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</si>
  <si>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</si>
  <si>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</si>
  <si>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</si>
  <si>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</si>
  <si>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</si>
  <si>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</si>
  <si>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</si>
  <si>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</si>
  <si>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</si>
  <si>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</si>
  <si>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</si>
  <si>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</si>
  <si>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</si>
  <si>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</si>
  <si>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</si>
  <si>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</si>
  <si>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</si>
  <si>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</si>
  <si>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</si>
  <si>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</si>
  <si>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</si>
  <si>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</si>
  <si>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</si>
  <si>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</si>
  <si>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</si>
  <si>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</si>
  <si>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</si>
  <si>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</si>
  <si>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</si>
  <si>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</si>
  <si>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</si>
  <si>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</si>
  <si>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</si>
  <si>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</si>
  <si>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</si>
  <si>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</si>
  <si>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</si>
  <si>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</si>
  <si>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</si>
  <si>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</si>
  <si>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</si>
  <si>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</si>
  <si>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</si>
  <si>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</si>
  <si>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</si>
  <si>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</si>
  <si>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</si>
  <si>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</si>
  <si>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</si>
  <si>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</si>
  <si>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</si>
  <si>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</si>
  <si>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</si>
  <si>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</si>
  <si>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</si>
  <si>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</si>
  <si>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</si>
  <si>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</si>
  <si>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</si>
  <si>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</si>
  <si>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</si>
  <si>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</si>
  <si>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</si>
  <si>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</si>
  <si>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</si>
  <si>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</si>
  <si>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</si>
  <si>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</si>
  <si>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</si>
  <si>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</si>
  <si>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</si>
  <si>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</si>
  <si>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</si>
  <si>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</si>
  <si>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</si>
  <si>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</si>
  <si>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</si>
  <si>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</si>
  <si>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</si>
  <si>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</si>
  <si>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</si>
  <si>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</si>
  <si>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</si>
  <si>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</si>
  <si>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</si>
  <si>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</si>
  <si>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</si>
  <si>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</si>
  <si>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</si>
  <si>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</si>
  <si>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</si>
  <si>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</si>
  <si>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</si>
  <si>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</si>
  <si>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</si>
  <si>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</si>
  <si>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</si>
  <si>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</si>
  <si>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</si>
  <si>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</si>
  <si>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</si>
  <si>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</si>
  <si>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</si>
  <si>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</si>
  <si>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</si>
  <si>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</si>
  <si>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</si>
  <si>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</si>
  <si>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</si>
  <si>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</si>
  <si>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</si>
  <si>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</si>
  <si>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</si>
  <si>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</si>
  <si>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</si>
  <si>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</si>
  <si>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</si>
  <si>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</si>
  <si>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</si>
  <si>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</si>
  <si>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</si>
  <si>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</si>
  <si>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</si>
  <si>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</si>
  <si>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</si>
  <si>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</si>
  <si>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</si>
  <si>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</si>
  <si>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</si>
  <si>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</si>
  <si>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</si>
  <si>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</si>
  <si>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</si>
  <si>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</si>
  <si>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</si>
  <si>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</si>
  <si>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</si>
  <si>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</si>
  <si>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</si>
  <si>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</si>
  <si>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</si>
  <si>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</si>
  <si>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</si>
  <si>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</si>
  <si>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</si>
  <si>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</si>
  <si>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</si>
  <si>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</si>
  <si>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</si>
  <si>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</si>
  <si>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</si>
  <si>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</si>
  <si>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</si>
  <si>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</si>
  <si>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</si>
  <si>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</si>
  <si>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</si>
  <si>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</si>
  <si>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</si>
  <si>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</si>
  <si>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</si>
  <si>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</si>
  <si>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</si>
  <si>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</si>
  <si>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</si>
  <si>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</si>
  <si>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</si>
  <si>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</si>
  <si>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</si>
  <si>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</si>
  <si>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</si>
  <si>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</si>
  <si>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</si>
  <si>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</si>
  <si>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</si>
  <si>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</si>
  <si>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</si>
  <si>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</si>
  <si>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</si>
  <si>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</si>
  <si>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</si>
  <si>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</si>
  <si>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</si>
  <si>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</si>
  <si>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</si>
  <si>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</si>
  <si>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</si>
  <si>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</si>
  <si>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</si>
  <si>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</si>
  <si>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</si>
  <si>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</si>
  <si>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</si>
  <si>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</si>
  <si>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</si>
  <si>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</si>
  <si>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</si>
  <si>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</si>
  <si>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</si>
  <si>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</si>
  <si>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</si>
  <si>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</si>
  <si>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</si>
  <si>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</si>
  <si>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</si>
  <si>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</si>
  <si>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</si>
  <si>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</si>
  <si>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</si>
  <si>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</si>
  <si>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</si>
  <si>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</si>
  <si>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</si>
  <si>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</si>
  <si>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</si>
  <si>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</si>
  <si>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</si>
  <si>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</si>
  <si>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</si>
  <si>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</si>
  <si>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</si>
  <si>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</si>
  <si>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</si>
  <si>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</si>
  <si>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</si>
  <si>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</si>
  <si>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</si>
  <si>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</si>
  <si>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</si>
  <si>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</si>
  <si>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</si>
  <si>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</si>
  <si>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</si>
  <si>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</si>
  <si>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</si>
  <si>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</si>
  <si>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</si>
  <si>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</si>
  <si>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</si>
  <si>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</si>
  <si>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</si>
  <si>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</si>
  <si>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</si>
  <si>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</si>
  <si>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</si>
  <si>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</si>
  <si>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</si>
  <si>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</si>
  <si>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</si>
  <si>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</si>
  <si>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</si>
  <si>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</si>
  <si>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</si>
  <si>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</si>
  <si>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</si>
  <si>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</si>
  <si>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</si>
  <si>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</si>
  <si>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</si>
  <si>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</si>
  <si>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</si>
  <si>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</si>
  <si>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</si>
  <si>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</si>
  <si>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</si>
  <si>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</si>
  <si>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</si>
  <si>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</si>
  <si>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</si>
  <si>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</si>
  <si>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</si>
  <si>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</si>
  <si>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</si>
  <si>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</si>
  <si>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</si>
  <si>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</si>
  <si>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</si>
  <si>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</si>
  <si>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</si>
  <si>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</si>
  <si>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</si>
  <si>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</si>
  <si>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</si>
  <si>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</si>
  <si>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</si>
  <si>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</si>
  <si>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</si>
  <si>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</si>
  <si>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</si>
  <si>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</si>
  <si>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</si>
  <si>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</si>
  <si>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</si>
  <si>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</si>
  <si>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</si>
  <si>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</si>
  <si>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</si>
  <si>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</si>
  <si>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</si>
  <si>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</si>
  <si>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</si>
  <si>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</si>
  <si>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</si>
  <si>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</si>
  <si>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</si>
  <si>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</si>
  <si>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</si>
  <si>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</si>
  <si>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</si>
  <si>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</si>
  <si>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</si>
  <si>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</si>
  <si>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</si>
  <si>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</si>
  <si>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</si>
  <si>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</si>
  <si>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</si>
  <si>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</si>
  <si>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</si>
  <si>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</si>
  <si>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</si>
  <si>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</si>
  <si>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</si>
  <si>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</si>
  <si>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</si>
  <si>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</si>
  <si>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</si>
  <si>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</si>
  <si>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</si>
  <si>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</si>
  <si>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</si>
  <si>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</si>
  <si>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</si>
  <si>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</si>
  <si>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</si>
  <si>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</si>
  <si>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</si>
  <si>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</si>
  <si>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</si>
  <si>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</si>
  <si>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</si>
  <si>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</si>
  <si>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</si>
  <si>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</si>
  <si>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</si>
  <si>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</si>
  <si>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</si>
  <si>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</si>
  <si>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</si>
  <si>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</si>
  <si>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</si>
  <si>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</si>
  <si>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</si>
  <si>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</si>
  <si>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</si>
  <si>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</si>
  <si>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</si>
  <si>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</si>
  <si>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</si>
  <si>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</si>
  <si>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</si>
  <si>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</si>
  <si>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</si>
  <si>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</si>
  <si>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</si>
  <si>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</si>
  <si>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</si>
  <si>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</si>
  <si>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</si>
  <si>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</si>
  <si>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</si>
  <si>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</si>
  <si>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</si>
  <si>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</si>
  <si>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</si>
  <si>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</si>
  <si>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</si>
  <si>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</si>
  <si>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</si>
  <si>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</si>
  <si>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</si>
  <si>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</si>
  <si>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</si>
  <si>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</si>
  <si>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</si>
  <si>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</si>
  <si>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</si>
  <si>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</si>
  <si>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</si>
  <si>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</si>
  <si>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</si>
  <si>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</si>
  <si>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</si>
  <si>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</si>
  <si>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</si>
  <si>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</si>
  <si>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</si>
  <si>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</si>
  <si>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</si>
  <si>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</si>
  <si>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</si>
  <si>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</si>
  <si>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</si>
  <si>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</si>
  <si>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</si>
  <si>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</si>
  <si>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</si>
  <si>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</si>
  <si>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</si>
  <si>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</si>
  <si>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</si>
  <si>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</si>
  <si>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</si>
  <si>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</si>
  <si>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</si>
  <si>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</si>
  <si>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</si>
  <si>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</si>
  <si>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</si>
  <si>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</si>
  <si>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</si>
  <si>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</si>
  <si>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</si>
  <si>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</si>
  <si>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</si>
  <si>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</si>
  <si>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</si>
  <si>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</si>
  <si>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</si>
  <si>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</si>
  <si>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</si>
  <si>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</si>
  <si>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</si>
  <si>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</si>
  <si>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</si>
  <si>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</si>
  <si>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</si>
  <si>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</si>
  <si>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</si>
  <si>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</si>
  <si>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</si>
  <si>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</si>
  <si>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</si>
  <si>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</si>
  <si>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</si>
  <si>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</si>
  <si>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</si>
  <si>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</si>
  <si>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</si>
  <si>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</si>
  <si>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</si>
  <si>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</si>
  <si>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</si>
  <si>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</si>
  <si>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</si>
  <si>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</si>
  <si>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</si>
  <si>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</si>
  <si>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</si>
  <si>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</si>
  <si>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</si>
  <si>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</si>
  <si>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</si>
  <si>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</si>
  <si>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</si>
  <si>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</si>
  <si>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</si>
  <si>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</si>
  <si>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</si>
  <si>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</si>
  <si>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</si>
  <si>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</si>
  <si>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</si>
  <si>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</si>
  <si>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</si>
  <si>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</si>
  <si>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</si>
  <si>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</si>
  <si>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</si>
  <si>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</si>
  <si>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</si>
  <si>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</si>
  <si>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</si>
  <si>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</si>
  <si>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</si>
  <si>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</si>
  <si>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</si>
  <si>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</si>
  <si>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</si>
  <si>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</si>
  <si>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</si>
  <si>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</si>
  <si>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</si>
  <si>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</si>
  <si>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</si>
  <si>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</si>
  <si>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</si>
  <si>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</si>
  <si>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</si>
  <si>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</si>
  <si>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</si>
  <si>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</si>
  <si>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</si>
  <si>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</si>
  <si>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</si>
  <si>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</si>
  <si>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</si>
  <si>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</si>
  <si>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</si>
  <si>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</si>
  <si>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</si>
  <si>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</si>
  <si>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</si>
  <si>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</si>
  <si>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</si>
  <si>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</si>
  <si>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</si>
  <si>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</si>
  <si>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</si>
  <si>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</si>
  <si>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</si>
  <si>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</si>
  <si>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</si>
  <si>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</si>
  <si>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</si>
  <si>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</si>
  <si>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</si>
  <si>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</si>
  <si>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</si>
  <si>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</si>
  <si>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</si>
  <si>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</si>
  <si>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</si>
  <si>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</si>
  <si>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</si>
  <si>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</si>
  <si>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</si>
  <si>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</si>
  <si>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</si>
  <si>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</si>
  <si>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</si>
  <si>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</si>
  <si>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</si>
  <si>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</si>
  <si>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</si>
  <si>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</si>
  <si>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</si>
  <si>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</si>
  <si>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</si>
  <si>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</si>
  <si>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</si>
  <si>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</si>
  <si>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</si>
  <si>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</si>
  <si>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</si>
  <si>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</si>
  <si>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</si>
  <si>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</si>
  <si>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</si>
  <si>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</si>
  <si>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</si>
  <si>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</si>
  <si>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</si>
  <si>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</si>
  <si>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</si>
  <si>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</si>
  <si>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</si>
  <si>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</si>
  <si>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</si>
  <si>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</si>
  <si>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</si>
  <si>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</si>
  <si>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</si>
  <si>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</si>
  <si>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</si>
  <si>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</si>
  <si>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</si>
  <si>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</si>
  <si>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</si>
  <si>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</si>
  <si>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</si>
  <si>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</si>
  <si>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</si>
  <si>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</si>
  <si>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</si>
  <si>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</si>
  <si>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</si>
  <si>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</si>
  <si>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</si>
  <si>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</si>
  <si>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</si>
  <si>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</si>
  <si>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</si>
  <si>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</si>
  <si>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</si>
  <si>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</si>
  <si>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</si>
  <si>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</si>
  <si>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</si>
  <si>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</si>
  <si>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</si>
  <si>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</si>
  <si>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</si>
  <si>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</si>
  <si>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</si>
  <si>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</si>
  <si>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</si>
  <si>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</si>
  <si>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</si>
  <si>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</si>
  <si>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</si>
  <si>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</si>
  <si>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</si>
  <si>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</si>
  <si>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</si>
  <si>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</si>
  <si>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</si>
  <si>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</si>
  <si>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</si>
  <si>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</si>
  <si>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</si>
  <si>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</si>
  <si>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</si>
  <si>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</si>
  <si>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</si>
  <si>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</si>
  <si>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</si>
  <si>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</si>
  <si>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</si>
  <si>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</si>
  <si>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</si>
  <si>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</si>
  <si>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</si>
  <si>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</si>
  <si>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</si>
  <si>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</si>
  <si>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</si>
  <si>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</si>
  <si>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</si>
  <si>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</si>
  <si>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</si>
  <si>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</si>
  <si>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</si>
  <si>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</si>
  <si>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</si>
  <si>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</si>
  <si>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</si>
  <si>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</si>
  <si>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</si>
  <si>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</si>
  <si>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</si>
  <si>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</si>
  <si>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</si>
  <si>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</si>
  <si>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</si>
  <si>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</si>
  <si>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</si>
  <si>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</si>
  <si>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</si>
  <si>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</si>
  <si>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</si>
  <si>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</si>
  <si>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</si>
  <si>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</si>
  <si>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</si>
  <si>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</si>
  <si>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</si>
  <si>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</si>
  <si>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</si>
  <si>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</si>
  <si>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</si>
  <si>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</si>
  <si>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</si>
  <si>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</si>
  <si>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</si>
  <si>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</si>
  <si>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</si>
  <si>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</si>
  <si>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</si>
  <si>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</si>
  <si>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</si>
  <si>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</si>
  <si>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</si>
  <si>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</si>
  <si>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</si>
  <si>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</si>
  <si>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</si>
  <si>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</si>
  <si>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</si>
  <si>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</si>
  <si>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</si>
  <si>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</si>
  <si>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</si>
  <si>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</si>
  <si>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</si>
  <si>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</si>
  <si>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</si>
  <si>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</si>
  <si>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</si>
  <si>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</si>
  <si>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</si>
  <si>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</si>
  <si>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</si>
  <si>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</si>
  <si>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</si>
  <si>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</si>
  <si>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</si>
  <si>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</si>
  <si>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</si>
  <si>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</si>
  <si>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</si>
  <si>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</si>
  <si>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</si>
  <si>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</si>
  <si>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</si>
  <si>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</si>
  <si>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</si>
  <si>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</si>
  <si>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</si>
  <si>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</si>
  <si>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</si>
  <si>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</si>
  <si>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</si>
  <si>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</si>
  <si>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</si>
  <si>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</si>
  <si>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</si>
  <si>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</si>
  <si>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</si>
  <si>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</si>
  <si>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</si>
  <si>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</si>
  <si>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</si>
  <si>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</si>
  <si>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</si>
  <si>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</si>
  <si>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</si>
  <si>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</si>
  <si>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</si>
  <si>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</si>
  <si>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</si>
  <si>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</si>
  <si>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</si>
  <si>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</si>
  <si>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</si>
  <si>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</si>
  <si>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</si>
  <si>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</si>
  <si>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</si>
  <si>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</si>
  <si>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</si>
  <si>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</si>
  <si>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</si>
  <si>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</si>
  <si>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</si>
  <si>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</si>
  <si>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</si>
  <si>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</si>
  <si>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</si>
  <si>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</si>
  <si>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</si>
  <si>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</si>
  <si>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</si>
  <si>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</si>
  <si>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</si>
  <si>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</si>
  <si>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</si>
  <si>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</si>
  <si>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</si>
  <si>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</si>
  <si>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</si>
  <si>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</si>
  <si>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</si>
  <si>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</si>
  <si>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</si>
  <si>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</si>
  <si>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</si>
  <si>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</si>
  <si>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</si>
  <si>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</si>
  <si>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</si>
  <si>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</si>
  <si>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</si>
  <si>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</si>
  <si>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</si>
  <si>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</si>
  <si>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</si>
  <si>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</si>
  <si>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</si>
  <si>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</si>
  <si>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</si>
  <si>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</si>
  <si>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</si>
  <si>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</si>
  <si>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</si>
  <si>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</si>
  <si>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</si>
  <si>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</si>
  <si>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</si>
  <si>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</si>
  <si>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</si>
  <si>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</si>
  <si>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</si>
  <si>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</si>
  <si>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</si>
  <si>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</si>
  <si>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</si>
  <si>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</si>
  <si>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</si>
  <si>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</si>
  <si>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</si>
  <si>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</si>
  <si>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</si>
  <si>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</si>
  <si>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</si>
  <si>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</si>
  <si>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</si>
  <si>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</si>
  <si>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</si>
  <si>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</si>
  <si>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</si>
  <si>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</si>
  <si>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</si>
  <si>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</si>
  <si>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</si>
  <si>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</si>
  <si>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</si>
  <si>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</si>
  <si>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</si>
  <si>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</si>
  <si>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</si>
  <si>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</si>
  <si>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</si>
  <si>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</si>
  <si>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</si>
  <si>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</si>
  <si>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</si>
  <si>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</si>
  <si>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</si>
  <si>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</si>
  <si>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</si>
  <si>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</si>
  <si>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</si>
  <si>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</si>
  <si>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</si>
  <si>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</si>
  <si>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</si>
  <si>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</si>
  <si>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</si>
  <si>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</si>
  <si>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</si>
  <si>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</si>
  <si>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</si>
  <si>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</si>
  <si>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</si>
  <si>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</si>
  <si>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</si>
  <si>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</si>
  <si>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</si>
  <si>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</si>
  <si>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</si>
  <si>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</si>
  <si>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</si>
  <si>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</si>
  <si>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</si>
  <si>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</si>
  <si>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</si>
  <si>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</si>
  <si>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</si>
  <si>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</si>
  <si>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</si>
  <si>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</si>
  <si>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</si>
  <si>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</si>
  <si>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</si>
  <si>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</si>
  <si>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</si>
  <si>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</si>
  <si>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</si>
  <si>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</si>
  <si>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</si>
  <si>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</si>
  <si>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</si>
  <si>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</si>
  <si>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</si>
  <si>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</si>
  <si>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</si>
  <si>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</si>
  <si>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</si>
  <si>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</si>
  <si>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</si>
  <si>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</si>
  <si>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</si>
  <si>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</si>
  <si>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</si>
  <si>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</si>
  <si>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</si>
  <si>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</si>
  <si>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</si>
  <si>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</si>
  <si>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</si>
  <si>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</si>
  <si>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</si>
  <si>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</si>
  <si>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</si>
  <si>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</si>
  <si>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</si>
  <si>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</si>
  <si>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</si>
  <si>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</si>
  <si>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</si>
  <si>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</si>
  <si>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</si>
  <si>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</si>
  <si>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</si>
  <si>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</si>
  <si>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</si>
  <si>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</si>
  <si>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</si>
  <si>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</si>
  <si>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</si>
  <si>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</si>
  <si>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</si>
  <si>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</si>
  <si>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</si>
  <si>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</si>
  <si>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</si>
  <si>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</si>
  <si>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</si>
  <si>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</si>
  <si>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</si>
  <si>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</si>
  <si>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</si>
  <si>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</si>
  <si>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</si>
  <si>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</si>
  <si>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</si>
  <si>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</si>
  <si>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</si>
  <si>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</si>
  <si>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</si>
  <si>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</si>
  <si>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</si>
  <si>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</si>
  <si>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</si>
  <si>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</si>
  <si>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</si>
  <si>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</si>
  <si>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</si>
  <si>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</si>
  <si>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</si>
  <si>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</si>
  <si>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</si>
  <si>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</si>
  <si>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</si>
  <si>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</si>
  <si>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</si>
  <si>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</si>
  <si>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</si>
  <si>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</si>
  <si>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</si>
  <si>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</si>
  <si>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</si>
  <si>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</si>
  <si>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</si>
  <si>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</si>
  <si>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</si>
  <si>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</si>
  <si>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</si>
  <si>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</si>
  <si>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</si>
  <si>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</si>
  <si>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</si>
  <si>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</si>
  <si>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</si>
  <si>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</si>
  <si>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</si>
  <si>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</si>
  <si>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</si>
  <si>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</si>
  <si>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</si>
  <si>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</si>
  <si>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</si>
  <si>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</si>
  <si>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</si>
  <si>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</si>
  <si>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</si>
  <si>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</si>
  <si>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</si>
  <si>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</si>
  <si>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</si>
  <si>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</si>
  <si>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</si>
  <si>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</si>
  <si>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</si>
  <si>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</si>
  <si>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</si>
  <si>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</si>
  <si>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</si>
  <si>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</si>
  <si>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</si>
  <si>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</si>
  <si>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</si>
  <si>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</si>
  <si>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</si>
  <si>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</si>
  <si>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</si>
  <si>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</si>
  <si>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</si>
  <si>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</si>
  <si>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</si>
  <si>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</si>
  <si>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</si>
  <si>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</si>
  <si>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</si>
  <si>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</si>
  <si>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</si>
  <si>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</si>
  <si>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</si>
  <si>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</si>
  <si>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</si>
  <si>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</si>
  <si>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</si>
  <si>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</si>
  <si>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</si>
  <si>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</si>
  <si>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</si>
  <si>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</si>
  <si>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</si>
  <si>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</si>
  <si>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</si>
  <si>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</si>
  <si>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</si>
  <si>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</si>
  <si>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</si>
  <si>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</si>
  <si>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</si>
  <si>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</si>
  <si>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</si>
  <si>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</si>
  <si>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</si>
  <si>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</si>
  <si>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</si>
  <si>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</si>
  <si>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</si>
  <si>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</si>
  <si>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</si>
  <si>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</si>
  <si>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</si>
  <si>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</si>
  <si>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</si>
  <si>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</si>
  <si>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</si>
  <si>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</si>
  <si>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</si>
  <si>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</si>
  <si>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</si>
  <si>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</si>
  <si>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</si>
  <si>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</si>
  <si>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</si>
  <si>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</si>
  <si>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</si>
  <si>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</si>
  <si>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</si>
  <si>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</si>
  <si>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</si>
  <si>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</si>
  <si>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</si>
  <si>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</si>
  <si>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</si>
  <si>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</si>
  <si>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</si>
  <si>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</si>
  <si>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</si>
  <si>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</si>
  <si>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</si>
  <si>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</si>
  <si>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</si>
  <si>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</si>
  <si>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</si>
  <si>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</si>
  <si>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</si>
  <si>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</si>
  <si>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</si>
  <si>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</si>
  <si>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</si>
  <si>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</si>
  <si>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</si>
  <si>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</si>
  <si>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</si>
  <si>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</si>
  <si>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</si>
  <si>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</si>
  <si>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</si>
  <si>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</si>
  <si>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</si>
  <si>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</si>
  <si>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</si>
  <si>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</si>
  <si>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</si>
  <si>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</si>
  <si>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</si>
  <si>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</si>
  <si>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</si>
  <si>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</si>
  <si>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</si>
  <si>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</si>
  <si>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</si>
  <si>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</si>
  <si>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</si>
  <si>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</si>
  <si>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</si>
  <si>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</si>
  <si>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</si>
  <si>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</si>
  <si>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</si>
  <si>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</si>
  <si>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</si>
  <si>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</si>
  <si>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</si>
  <si>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</si>
  <si>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</si>
  <si>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</si>
  <si>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</si>
  <si>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</si>
  <si>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</si>
  <si>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</si>
  <si>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</si>
  <si>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</si>
  <si>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</si>
  <si>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</si>
  <si>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</si>
  <si>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</si>
  <si>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</si>
  <si>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</si>
  <si>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</si>
  <si>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</si>
  <si>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</si>
  <si>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</si>
  <si>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</si>
  <si>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</si>
  <si>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</si>
  <si>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</si>
  <si>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</si>
  <si>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</si>
  <si>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</si>
  <si>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</si>
  <si>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</si>
  <si>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</si>
  <si>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</si>
  <si>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</si>
  <si>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</si>
  <si>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</si>
  <si>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</si>
  <si>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</si>
  <si>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</si>
  <si>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</si>
  <si>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</si>
  <si>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</si>
  <si>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</si>
  <si>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</si>
  <si>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</si>
  <si>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</si>
  <si>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</si>
  <si>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</si>
  <si>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</si>
  <si>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</si>
  <si>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</si>
  <si>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</si>
  <si>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</si>
  <si>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</si>
  <si>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</si>
  <si>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</si>
  <si>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</si>
  <si>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</si>
  <si>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</si>
  <si>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</si>
  <si>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</si>
  <si>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</si>
  <si>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</si>
  <si>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</si>
  <si>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</si>
  <si>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</si>
  <si>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</si>
  <si>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</si>
  <si>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</si>
  <si>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</si>
  <si>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</si>
  <si>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</si>
  <si>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</si>
  <si>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</si>
  <si>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</si>
  <si>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</si>
  <si>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</si>
  <si>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</si>
  <si>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</si>
  <si>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</si>
  <si>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</si>
  <si>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</si>
  <si>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</si>
  <si>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</si>
  <si>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</si>
  <si>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</si>
  <si>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</si>
  <si>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</si>
  <si>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</si>
  <si>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</si>
  <si>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</si>
  <si>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</si>
  <si>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</si>
  <si>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</si>
  <si>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</si>
  <si>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</si>
  <si>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</si>
  <si>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</si>
  <si>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</si>
  <si>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</si>
  <si>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</si>
  <si>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</si>
  <si>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</si>
  <si>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</si>
  <si>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</si>
  <si>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</si>
  <si>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</si>
  <si>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</si>
  <si>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</si>
  <si>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</si>
  <si>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</si>
  <si>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</si>
  <si>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</si>
  <si>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</si>
  <si>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</si>
  <si>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</si>
  <si>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</si>
  <si>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</si>
  <si>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</si>
  <si>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</si>
  <si>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</si>
  <si>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</si>
  <si>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</si>
  <si>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</si>
  <si>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</si>
  <si>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</si>
  <si>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</si>
  <si>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</si>
  <si>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</si>
  <si>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</si>
  <si>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</si>
  <si>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</si>
  <si>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</si>
  <si>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</si>
  <si>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</si>
  <si>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</si>
  <si>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</si>
  <si>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</si>
  <si>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</si>
  <si>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</si>
  <si>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</si>
  <si>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</si>
  <si>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</si>
  <si>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</si>
  <si>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</si>
  <si>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</si>
  <si>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</si>
  <si>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</si>
  <si>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</si>
  <si>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</si>
  <si>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</si>
  <si>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</si>
  <si>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</si>
  <si>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</si>
  <si>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</si>
  <si>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</si>
  <si>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</si>
  <si>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</si>
  <si>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</si>
  <si>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</si>
  <si>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</si>
  <si>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</si>
  <si>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</si>
  <si>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</si>
  <si>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</si>
  <si>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</si>
  <si>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</si>
  <si>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</si>
  <si>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</si>
  <si>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</si>
  <si>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</si>
  <si>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</si>
  <si>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</si>
  <si>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</si>
  <si>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</si>
  <si>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</si>
  <si>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</si>
  <si>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</si>
  <si>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</si>
  <si>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</si>
  <si>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</si>
  <si>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</si>
  <si>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</si>
  <si>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</si>
  <si>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</si>
  <si>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</si>
  <si>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</si>
  <si>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</si>
  <si>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</si>
  <si>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</si>
  <si>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</si>
  <si>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</si>
  <si>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</si>
  <si>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</si>
  <si>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</si>
  <si>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</si>
  <si>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</si>
  <si>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</si>
  <si>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</si>
  <si>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</si>
  <si>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</si>
  <si>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</si>
  <si>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</si>
  <si>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</si>
  <si>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</si>
  <si>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</si>
  <si>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</si>
  <si>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</si>
  <si>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</si>
  <si>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</si>
  <si>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</si>
  <si>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</si>
  <si>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</si>
  <si>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</si>
  <si>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</si>
  <si>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</si>
  <si>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</si>
  <si>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</si>
  <si>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</si>
  <si>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</si>
  <si>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</si>
  <si>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</si>
  <si>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</si>
  <si>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</si>
  <si>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</si>
  <si>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</si>
  <si>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</si>
  <si>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</si>
  <si>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</si>
  <si>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</si>
  <si>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</si>
  <si>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</si>
  <si>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</si>
  <si>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</si>
  <si>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</si>
  <si>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</si>
  <si>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</si>
  <si>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</si>
  <si>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</si>
  <si>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</si>
  <si>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</si>
  <si>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</si>
  <si>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</si>
  <si>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</si>
  <si>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</si>
  <si>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</si>
  <si>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</si>
  <si>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</si>
  <si>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</si>
  <si>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</si>
  <si>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</si>
  <si>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</si>
  <si>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</si>
  <si>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</si>
  <si>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</si>
  <si>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</si>
  <si>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</si>
  <si>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</si>
  <si>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</si>
  <si>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</si>
  <si>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</si>
  <si>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</si>
  <si>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</si>
  <si>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</si>
  <si>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</si>
  <si>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</si>
  <si>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</si>
  <si>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</si>
  <si>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</si>
  <si>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</si>
  <si>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</si>
  <si>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</si>
  <si>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</si>
  <si>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</si>
  <si>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</si>
  <si>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</si>
  <si>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</si>
  <si>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</si>
  <si>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</si>
  <si>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</si>
  <si>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</si>
  <si>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</si>
  <si>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</si>
  <si>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</si>
  <si>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</si>
  <si>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</si>
  <si>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</si>
  <si>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</si>
  <si>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</si>
  <si>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</si>
  <si>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</si>
  <si>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</si>
  <si>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</si>
  <si>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</si>
  <si>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</si>
  <si>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</si>
  <si>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</si>
  <si>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</si>
  <si>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</si>
  <si>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</si>
  <si>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</si>
  <si>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</si>
  <si>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</si>
  <si>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</si>
  <si>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</si>
  <si>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</si>
  <si>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</si>
  <si>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</si>
  <si>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</si>
  <si>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</si>
  <si>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</si>
  <si>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</si>
  <si>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</si>
  <si>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</si>
  <si>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</si>
  <si>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</si>
  <si>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</si>
  <si>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</si>
  <si>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</si>
  <si>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</si>
  <si>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</si>
  <si>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</si>
  <si>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</si>
  <si>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</si>
  <si>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</si>
  <si>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</si>
  <si>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</si>
  <si>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</si>
  <si>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</si>
  <si>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</si>
  <si>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</si>
  <si>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</si>
  <si>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</si>
  <si>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</si>
  <si>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</si>
  <si>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</si>
  <si>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</si>
  <si>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</si>
  <si>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</si>
  <si>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</si>
  <si>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</si>
  <si>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</si>
  <si>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</si>
  <si>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</si>
  <si>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</si>
  <si>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</si>
  <si>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</si>
  <si>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</si>
  <si>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</si>
  <si>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</si>
  <si>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</si>
  <si>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</si>
  <si>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</si>
  <si>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</si>
  <si>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</si>
  <si>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</si>
  <si>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</si>
  <si>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</si>
  <si>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</si>
  <si>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</si>
  <si>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</si>
  <si>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</si>
  <si>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</si>
  <si>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</si>
  <si>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</si>
  <si>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</si>
  <si>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</si>
  <si>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</si>
  <si>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</si>
  <si>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</si>
  <si>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</si>
  <si>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</si>
  <si>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</si>
  <si>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</si>
  <si>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</si>
  <si>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</si>
  <si>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</si>
  <si>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</si>
  <si>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</si>
  <si>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</si>
  <si>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</si>
  <si>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</si>
  <si>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</si>
  <si>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</si>
  <si>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</si>
  <si>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</si>
  <si>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</si>
  <si>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</si>
  <si>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</si>
  <si>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</si>
  <si>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</si>
  <si>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</si>
  <si>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</si>
  <si>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</si>
  <si>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</si>
  <si>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</si>
  <si>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</si>
  <si>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</si>
  <si>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</si>
  <si>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</si>
  <si>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</si>
  <si>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</si>
  <si>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</si>
  <si>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</si>
  <si>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</si>
  <si>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</si>
  <si>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</si>
  <si>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</si>
  <si>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</si>
  <si>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</si>
  <si>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</si>
  <si>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</si>
  <si>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</si>
  <si>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</si>
  <si>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</si>
  <si>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</si>
  <si>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</si>
  <si>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</si>
  <si>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</si>
  <si>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</si>
  <si>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</si>
  <si>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</si>
  <si>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</si>
  <si>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</si>
  <si>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</si>
  <si>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</si>
  <si>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</si>
  <si>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</si>
  <si>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</si>
  <si>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</si>
  <si>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</si>
  <si>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</si>
  <si>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</si>
  <si>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</si>
  <si>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</si>
  <si>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</si>
  <si>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</si>
  <si>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</si>
  <si>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</si>
  <si>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</si>
  <si>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</si>
  <si>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</si>
  <si>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</si>
  <si>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</si>
  <si>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</si>
  <si>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</si>
  <si>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</si>
  <si>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</si>
  <si>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</si>
  <si>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</si>
  <si>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</si>
  <si>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</si>
  <si>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</si>
  <si>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</si>
  <si>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</si>
  <si>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</si>
  <si>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</si>
  <si>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</si>
  <si>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</si>
  <si>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</si>
  <si>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</si>
  <si>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</si>
  <si>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</si>
  <si>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</si>
  <si>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</si>
  <si>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</si>
  <si>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</si>
  <si>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</si>
  <si>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</si>
  <si>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</si>
  <si>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</si>
  <si>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</si>
  <si>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</si>
  <si>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</si>
  <si>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</si>
  <si>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</si>
  <si>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</si>
  <si>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</si>
  <si>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PCM-20251203-00001889</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</si>
  <si>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</si>
  <si>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</si>
  <si>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</si>
  <si>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</si>
  <si>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</si>
  <si>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</si>
  <si>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</si>
  <si>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</si>
  <si>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</si>
  <si>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</si>
  <si>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</si>
  <si>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</si>
  <si>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</si>
  <si>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</si>
  <si>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</si>
  <si>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</si>
  <si>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</si>
  <si>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</si>
  <si>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</si>
  <si>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</si>
  <si>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</si>
  <si>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</si>
  <si>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</si>
  <si>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</si>
  <si>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</si>
  <si>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</si>
  <si>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</si>
  <si>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</si>
  <si>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</si>
  <si>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</si>
  <si>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</si>
  <si>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</si>
  <si>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</si>
  <si>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</si>
  <si>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</si>
  <si>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</si>
  <si>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</si>
  <si>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</si>
  <si>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</si>
  <si>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</si>
  <si>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</si>
  <si>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</si>
  <si>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</si>
  <si>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</si>
  <si>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</si>
  <si>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</si>
  <si>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</si>
  <si>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</si>
  <si>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</si>
  <si>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</si>
  <si>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</si>
  <si>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</si>
  <si>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</si>
  <si>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</si>
  <si>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</si>
  <si>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</si>
  <si>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</si>
  <si>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</si>
  <si>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</si>
  <si>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</si>
  <si>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</si>
  <si>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</si>
  <si>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</si>
  <si>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</si>
  <si>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</si>
  <si>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</si>
  <si>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</si>
  <si>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</si>
  <si>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</si>
  <si>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</si>
  <si>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</si>
  <si>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</si>
  <si>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</si>
  <si>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</si>
  <si>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</si>
  <si>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</si>
  <si>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</si>
  <si>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</si>
  <si>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</si>
  <si>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</si>
  <si>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</si>
  <si>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</si>
  <si>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</si>
  <si>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</si>
  <si>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</si>
  <si>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</si>
  <si>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</si>
  <si>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PCM-20251203-00002006</t>
  </si>
  <si>
    <t>jed0747</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</si>
  <si>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</si>
  <si>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</si>
  <si>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</si>
  <si>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</si>
  <si>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</si>
  <si>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</si>
  <si>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</si>
  <si>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</si>
  <si>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</si>
  <si>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PCM-20251203-00001808</t>
  </si>
  <si>
    <t>SCECO NA and SCECO cables are burned, team registered SCECO complain and waiting for SCECO team, Pylon site located in main road in Haram area and parking not allowed</t>
  </si>
  <si>
    <t>PCM-20251203-00001940</t>
  </si>
  <si>
    <t xml:space="preserve">Site located in deep desert &amp; dangerous area , night access team will check morning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</si>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</sst>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6" totalsRowShown="0" headerRowDxfId="172" dataDxfId="171" headerRowBorderDxfId="169" tableBorderDxfId="170" totalsRowBorderDxfId="168">
  <autoFilter ref="A1:L2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5" dataDxfId="154" headerRowBorderDxfId="152" tableBorderDxfId="153" totalsRowBorderDxfId="151">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0" totalsRowShown="0" headerRowDxfId="46" dataDxfId="45" headerRowBorderDxfId="43" tableBorderDxfId="44" totalsRowBorderDxfId="42">
  <autoFilter ref="A1:L2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2" totalsRowShown="0" headerRowDxfId="13" tableBorderDxfId="12">
  <autoFilter ref="A1:L43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6"/>
  <sheetViews>
    <sheetView workbookViewId="0">
      <selection activeCell="E13" sqref="E1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332.01886736111192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19881</v>
      </c>
      <c r="E3" s="127" t="s">
        <v>39106</v>
      </c>
      <c r="F3" s="126">
        <v>45994.855567129627</v>
      </c>
      <c r="G3" s="125">
        <f ca="1">IFERROR(NOW()-F3,"-")</f>
        <v>0.11172615741088521</v>
      </c>
      <c r="H3" s="126">
        <v>45994.855567129627</v>
      </c>
      <c r="I3" s="128" t="str">
        <f>IFERROR(VLOOKUP(D3,DB!A:F,6,0),"")</f>
        <v>SCECO</v>
      </c>
      <c r="J3" s="128" t="str">
        <f>IFERROR(VLOOKUP(D3,DB!A:G,7,0),"")</f>
        <v>No BB Design+No BB Shifted</v>
      </c>
      <c r="K3" s="124" t="s">
        <v>39109</v>
      </c>
      <c r="L3" s="123" t="str">
        <f>IFERROR(VLOOKUP(D3,DB!A:I,9,0),"")</f>
        <v>Latis</v>
      </c>
    </row>
    <row r="4" spans="1:15" ht="15" customHeight="1">
      <c r="A4" s="129"/>
      <c r="B4" s="128" t="str">
        <f>IFERROR(VLOOKUP(D4,DB!A:K,11,0),"")</f>
        <v/>
      </c>
      <c r="C4" s="128"/>
      <c r="D4" s="56"/>
      <c r="E4" s="127"/>
      <c r="F4" s="126"/>
      <c r="G4" s="125">
        <f ca="1">IFERROR(NOW()-F4,"-")</f>
        <v>45994.967293287038</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45994.967293287038</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45994.967293287038</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45994.967293287038</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45994.967293287038</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45994.967293287038</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45994.967293287038</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45994.967293287038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45994.967293287038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45994.967293287038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45994.967293287038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45994.967293287038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45994.967293287038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45994.967293287038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45994.967293287038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45994.967293287038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45994.967293287038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45994.967293287038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45994.967293287038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45994.967293287038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45994.967293287038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45994.967293287038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45994.967293287038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45994.967293287038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45994.967293287038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45994.967293287038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45994.967293287038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45994.967293287038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45994.967293287038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45994.967293287038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45994.967293287038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45994.967293287038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45994.967293287038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45994.967293287038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45994.967293287038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45994.967293287038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45994.967293287038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45994.967293287038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45994.967293287038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45994.967293287038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45994.967293287038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45994.967293287038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45994.967293287038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45994.967293287038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45994.967293287038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45994.967293287038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45994.967293287038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45994.967293287038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45994.967293287038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45994.967293287038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45994.967293287038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45994.967293287038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45994.967293287038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45994.967293287038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45994.967293287038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45994.967293287038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45994.967293287038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45994.967293287038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45994.967293287038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45994.967293287038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45994.967293287038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45994.967293287038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45994.967293287038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45994.967293287038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45994.967293287038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45994.967293287038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45994.967293287038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45994.967293287038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45994.967293287038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45994.967293287038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45994.967293287038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45994.967293287038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45994.967293287038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45994.967293287038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45994.967293287038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45994.967293287038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45994.967293287038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45994.967293287038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45994.967293287038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45994.967293287038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45994.967293287038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45994.967293287038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45994.967293287038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45994.967293287038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45994.967293287038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45994.967293287038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45994.967293287038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45994.967293287038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45994.967293287038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45994.967293287038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45994.967293287038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45994.967293287038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45994.967293287038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45994.967293287038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45994.967293287038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45994.967293287038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45994.967293287038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45994.967293287038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45994.967293287038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45994.967293287038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45994.967293287038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45994.967293287038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45994.967293287038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45994.967293287038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45994.967293287038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45994.967293287038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45994.967293287038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45994.967293287038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45994.967293287038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45994.967293287038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45994.967293287038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45994.967293287038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45994.967293287038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45994.967293287038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45994.967293287038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45994.967293287038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45994.967293287038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45994.967293287038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45994.967293287038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45994.967293287038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45994.967293287038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45994.967293287038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45994.967293287038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45994.967293287038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45994.967293287038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45994.967293287038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45994.967293287038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45994.967293287038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45994.967293287038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45994.967293287038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45994.967293287038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45994.967293287038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45994.967293287038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45994.967293287038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45994.967293287038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45994.967293287038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45994.967293287038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45994.967293287038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45994.967293287038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45994.967293287038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45994.967293287038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45994.967293287038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45994.967293287038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45994.967293287038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45994.967293287038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45994.967293287038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45994.967293287038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45994.967293287038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45994.967293287038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45994.967293287038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45994.967293287038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45994.967293287038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45994.967293287038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45994.967293287038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45994.967293287038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45994.967293287038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45994.967293287038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45994.967293287038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45994.967293287038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45994.967293287038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45994.967293287038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45994.967293287038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45994.967293287038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45994.967293287038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45994.967293287038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45994.967293287038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45994.967293287038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45994.967293287038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45994.967293287038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45994.967293287038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45994.967293287038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45994.967293287038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45994.967293287038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45994.967293287038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45994.967293287038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45994.967293287038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45994.967293287038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45994.967293287038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45994.967293287038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45994.967293287038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45994.967293287038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45994.967293287038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45994.967293287038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45994.967293287038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45994.967293287038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45994.967293287038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45994.967293287038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45994.967293287038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45994.967293287038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45994.967293287038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45994.967293287038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45994.967293287038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45994.967293287038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45994.967293287038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45994.967293287038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45994.967293287038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45994.967293287038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45994.967293287038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45994.967293287038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45994.967293287038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45994.967293287038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45994.967293287038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45994.967293287038</v>
      </c>
      <c r="H206" s="126"/>
      <c r="I206" s="128" t="str">
        <f>IFERROR(VLOOKUP(D206,DB!A:F,6,0),"")</f>
        <v/>
      </c>
      <c r="J206" s="128" t="str">
        <f>IFERROR(VLOOKUP(D206,DB!A:G,7,0),"")</f>
        <v/>
      </c>
      <c r="K206" s="124"/>
      <c r="L206" s="123" t="str">
        <f>IFERROR(VLOOKUP(D206,DB!A:I,9,0),"")</f>
        <v/>
      </c>
    </row>
  </sheetData>
  <customSheetViews>
    <customSheetView guid="{F6042A99-DD27-4453-835D-0834D95730CC}" filter="1" showAutoFilter="1">
      <pageMargins left="0" right="0" top="0" bottom="0" header="0" footer="0"/>
      <autoFilter ref="B1:M1" xr:uid="{44587B1C-730A-4126-AC69-D20FC6BB0447}"/>
    </customSheetView>
  </customSheetViews>
  <dataValidations count="2">
    <dataValidation allowBlank="1" showInputMessage="1" showErrorMessage="1" sqref="E1" xr:uid="{5DBA255D-CDD9-49FB-AD3C-AF70AB4EE696}"/>
    <dataValidation type="list" allowBlank="1" showInputMessage="1" showErrorMessage="1" sqref="E2:E2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169.96745543981524</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10.579874305556586</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45994.967293287038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45994.967293287038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45994.967293287038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45994.967293402777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45994.967293402777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45994.967293402777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45994.967293402777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45994.967293402777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45994.967293402777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45994.967293402777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45994.967293402777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45994.967293402777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45994.967293402777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45994.967293402777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45994.967293402777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45994.967293402777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45994.967293402777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45994.967293402777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45994.967293402777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45994.967293402777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45994.967293402777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45994.967293402777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45994.967293402777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45994.967293402777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45994.967293402777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45994.967293402777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45994.967293402777</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45994.967293402777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45994.967293402777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45994.967293402777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45994.967293402777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45994.967293402777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45994.967293402777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45994.967293402777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45994.967293402777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45994.967293402777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45994.967293402777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45994.967293402777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45994.967293402777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45994.967293402777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45994.967293402777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45994.967293402777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45994.967293402777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45994.967293402777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45994.967293402777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45994.967293402777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45994.967293402777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45994.967293402777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45994.967293402777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45994.967293402777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45994.967293402777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45994.967293402777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45994.967293402777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45994.967293402777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45994.967293402777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45994.967293402777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45994.967293402777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45994.967293402777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45994.967293402777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45994.967293402777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45994.967293402777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45994.967293402777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45994.967293402777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45994.967293402777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45994.967293402777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45994.967293402777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45994.967293402777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45994.967293402777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45994.967293402777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45994.967293402777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45994.967293402777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45994.967293402777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45994.967293402777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45994.967293402777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45994.967293402777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45994.967293402777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45994.967293402777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45994.967293402777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45994.967293402777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45994.967293402777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45994.967293402777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45994.967293402777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45994.967293402777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45994.967293402777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45994.967293402777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45994.967293402777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45994.967293402777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45994.967293402777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45994.967293402777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45994.967293402777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45994.967293402777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45994.967293402777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45994.967293402777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45994.967293402777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45994.967293402777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45994.967293402777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45994.967293402777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45994.967293402777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45994.967293402777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45994.967293402777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45994.967293402777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45994.967293402777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45994.967293402777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45994.967293402777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45994.967293402777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45994.967293402777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45994.967293402777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45994.967293402777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45994.967293402777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45994.967293402777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45994.967293402777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45994.967293402777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45994.967293402777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45994.967293402777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45994.967293402777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45994.967293402777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45994.967293402777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45994.967293402777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45994.967293402777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45994.967293402777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45994.967293402777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45994.967293402777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45994.967293402777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45994.967293402777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45994.967293402777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45994.967293402777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45994.967293402777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45994.967293402777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45994.967293402777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45994.967293402777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45994.967293402777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45994.967293402777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45994.967293402777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45994.967293402777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45994.967293402777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45994.967293402777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45994.967293402777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45994.967293402777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45994.967293402777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45994.967293402777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45994.967293402777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45994.967293402777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45994.967293402777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45994.967293402777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45994.967293402777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45994.967293402777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45994.967293402777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45994.967293402777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45994.967293402777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45994.967293402777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45994.967293402777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45994.967293402777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45994.967293402777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45994.967293402777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45994.967293402777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45994.967293402777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45994.967293402777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45994.967293402777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45994.967293402777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45994.967293402777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45994.967293402777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45994.967293402777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45994.967293402777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45994.967293402777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45994.967293402777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45994.967293402777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45994.967293402777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45994.967293402777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45994.967293402777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45994.967293402777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45994.967293402777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45994.967293402777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45994.967293402777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45994.967293402777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45994.967293402777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45994.967293402777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45994.967293402777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45994.967293402777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45994.967293402777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45994.967293402777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45994.967293402777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45994.967293402777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45994.967293402777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45994.967293402777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45994.967293402777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45994.967293402777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45994.967293402777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45994.967293402777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45994.967293402777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45994.967293402777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45994.967293402777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45994.967293402777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45994.967293402777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45994.967293402777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45994.967293402777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45994.967293402777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45994.967293402777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45994.967293402777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45994.967293402777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45994.967293402777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45994.967293402777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45994.967293402777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45994.967293402777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45994.967293402777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45994.967293402777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45994.967293402777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45994.967293402777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45994.967293402777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45994.967293402777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45994.967293402777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45994.967293402777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45994.967293402777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45994.967293402777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45994.967293402777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45994.967293402777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45994.967293402777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45994.967293402777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45994.967293402777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45994.967293402777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45994.967293402777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45994.967293402777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45994.967293402777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45994.967293402777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45994.967293402777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45994.967293402777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45994.967293402777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45994.967293402777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45994.967293402777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45994.967293402777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45994.967293402777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45994.967293402777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45994.967293402777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45994.967293402777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45994.967293402777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45994.967293402777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45994.967293402777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45994.967293402777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45994.967293402777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45994.967293402777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45994.967293402777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45994.967293402777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45994.967293402777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45994.967293402777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45994.967293402777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45994.967293402777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45994.967293402777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45994.967293402777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45994.967293402777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45994.967293402777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45994.967293402777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45994.967293402777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45994.967293402777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45994.967293402777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45994.967293402777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45994.967293402777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45994.967293402777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45994.967293402777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45994.967293402777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45994.967293402777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45994.967293402777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45994.967293402777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45994.967293402777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45994.967293402777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45994.967293402777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45994.967293402777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45994.967293402777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45994.967293402777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45994.967293402777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45994.967293402777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45994.967293402777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45994.967293402777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45994.967293402777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45994.967293402777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45994.967293402777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45994.967293402777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45994.967293402777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45994.967293402777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45994.967293402777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45994.967293402777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45994.967293402777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45994.967293402777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45994.967293402777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45994.967293402777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45994.967293402777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45994.967293402777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45994.967293402777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45994.967293402777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45994.967293402777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45994.967293402777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45994.967293402777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45994.967293402777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45994.967293402777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45994.967293402777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45994.967293402777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45994.967293402777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45994.967293402777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45994.967293402777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45994.967293402777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45994.967293402777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45994.967293402777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45994.967293402777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45994.967293402777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45994.967293402777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45994.967293402777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45994.967293402777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45994.967293402777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45994.967293402777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45994.967293402777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45994.967293402777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45994.967293402777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45994.967293402777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45994.967293402777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45994.967293402777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45994.967293402777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45994.967293402777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45994.967293402777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45994.967293402777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45994.967293402777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45994.967293402777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45994.967293402777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45994.967293402777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45994.967293402777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45994.967293402777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45994.967293402777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45994.967293402777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45994.967293402777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45994.967293402777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45994.967293402777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45994.967293402777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45994.967293402777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45994.967293402777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45994.967293402777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45994.967293402777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45994.967293402777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45994.967293402777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45994.967293402777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45994.967293402777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45994.967293402777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45994.967293402777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45994.967293402777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45994.967293402777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45994.967293402777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45994.967293402777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45994.967293402777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45994.967293402777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45994.967293402777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45994.967293402777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45994.967293402777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45994.967293402777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45994.967293402777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45994.967293402777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45994.967293402777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45994.967293402777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45994.967293402777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45994.967293402777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45994.967293402777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45994.967293402777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45994.967293402777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45994.967293402777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45994.967293402777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45994.967293402777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45994.967293402777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45994.967293402777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45994.967293402777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45994.967293402777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45994.967293402777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45994.967293402777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45994.967293402777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45994.967293402777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45994.967293402777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45994.967293402777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45994.967293402777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45994.967293402777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45994.967293402777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45994.967293402777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45994.967293402777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45994.967293402777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45994.967293402777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45994.967293402777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45994.967293402777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45994.967293402777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45994.967293402777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45994.967293402777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45994.967293402777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45994.967293402777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45994.967293402777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45994.967293402777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45994.967293402777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45994.967293402777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45994.967293402777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45994.967293402777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45994.967293402777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45994.967293402777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45994.967293402777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45994.967293402777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45994.967293402777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45994.967293402777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45994.967293402777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45994.967293402777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45994.967293402777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45994.967293402777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45994.967293402777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45994.967293402777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45994.967293402777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45994.967293402777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45994.967293402777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45994.967293402777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45994.967293402777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45994.967293402777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45994.967293402777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45994.967293402777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45994.967293402777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45994.967293402777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45994.967293402777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45994.967293402777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45994.967293402777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45994.967293402777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45994.967293402777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45994.967293402777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45994.967293402777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45994.967293402777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45994.967293402777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45994.967293402777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45994.967293402777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45994.967293402777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45994.967293402777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45994.967293402777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45994.967293402777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45994.967293402777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45994.967293402777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45994.967293402777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45994.967293402777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45994.967293402777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45994.967293402777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45994.967293402777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45994.967293402777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45994.967293402777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45994.967293402777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45994.967293402777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45994.967293402777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45994.967293402777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45994.967293402777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45994.967293402777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45994.967293402777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45994.967293402777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45994.967293402777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45994.967293402777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45994.967293402777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45994.967293402777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45994.967293402777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45994.967293402777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45994.967293402777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45994.967293402777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45994.967293402777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45994.967293402777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45994.967293402777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45994.967293402777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45994.967293402777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45994.967293402777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45994.967293402777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45994.967293402777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45994.967293402777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45994.967293402777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45994.967293402777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45994.967293402777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45994.967293402777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45994.967293402777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45994.967293402777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45994.967293402777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45994.967293402777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45994.967293402777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45994.967293402777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45994.967293402777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45994.967293402777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45994.967293402777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45994.967293402777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45994.967293402777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45994.967293402777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45994.967293402777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45994.967293402777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45994.967293402777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45994.967293402777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45994.967293402777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45994.967293402777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45994.967293402777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45994.967293402777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45994.967293402777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45994.967293402777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45994.967293402777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45994.967293402777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45994.967293402777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45994.967293402777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45994.967293402777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45994.967293402777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45994.967293402777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45994.967293402777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45994.967293402777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45994.967293402777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45994.967293402777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45994.967293402777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45994.967293402777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45994.967293402777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45994.967293402777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45994.967293402777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45994.967293402777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45994.967293402777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45994.967293402777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45994.967293402777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45994.967293402777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45994.967293402777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45994.967293402777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45994.967293402777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45994.967293402777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45994.967293402777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45994.967293402777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45994.967293402777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45994.967293402777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45994.967293402777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45994.967293402777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45994.967293402777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45994.967293402777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45994.967293402777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45994.967293402777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45994.967293402777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45994.967293402777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45994.967293402777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45994.967293402777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45994.967293402777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45994.967293402777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45994.967293402777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45994.967293402777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45994.967293402777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45994.967293402777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45994.967293402777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45994.967293402777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45994.967293402777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45994.967293402777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45994.967293402777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45994.967293402777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45994.967293402777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45994.967293402777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45994.967293402777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45994.967293402777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45994.967293402777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45994.967293402777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45994.967293402777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45994.967293402777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45994.967293402777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45994.967293402777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45994.967293402777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45994.967293402777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45994.967293402777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45994.967293402777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45994.967293402777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45994.967293402777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45994.967293402777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45994.967293402777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45994.967293402777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45994.967293402777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45994.967293402777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45994.967293402777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45994.967293402777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45994.967293402777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45994.967293402777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45994.967293402777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45994.967293402777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45994.967293402777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45994.967293402777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45994.967293402777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45994.967293402777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45994.967293402777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45994.967293402777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45994.967293402777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45994.967293402777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45994.967293402777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45994.967293402777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45994.967293402777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45994.967293402777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45994.967293402777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45994.967293402777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45994.967293402777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45994.967293402777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45994.967293402777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45994.967293402777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45994.967293402777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45994.967293402777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45994.967293402777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45994.967293402777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45994.967293402777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45994.967293402777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45994.967293402777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45994.967293402777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45994.967293402777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45994.967293402777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45994.967293402777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45994.967293402777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45994.967293402777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45994.967293402777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45994.967293402777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45994.967293402777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45994.967293402777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45994.967293402777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45994.967293402777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45994.967293402777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45994.967293402777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45994.967293402777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45994.967293402777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45994.967293402777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45994.967293402777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45994.967293402777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45994.967293402777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45994.967293402777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45994.967293402777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45994.967293402777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45994.967293402777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45994.967293402777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45994.967293402777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45994.967293402777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45994.967293402777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45994.967293402777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45994.967293402777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45994.967293402777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45994.967293402777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45994.967293402777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45994.967293402777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45994.967293402777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45994.967293402777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45994.967293402777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45994.967293402777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45994.967293402777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45994.967293402777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45994.967293402777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45994.967293402777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45994.967293402777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45994.967293402777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45994.967293402777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45994.967293402777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45994.967293402777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45994.967293402777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45994.967293402777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45994.967293402777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45994.967293402777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45994.967293402777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45994.967293402777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45994.967293402777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45994.967293402777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45994.967293402777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45994.967293402777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45994.967293402777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45994.967293402777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45994.967293402777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45994.967293402777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45994.967293402777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45994.967293402777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45994.967293402777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45994.967293402777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45994.967293402777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45994.967293402777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45994.967293402777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45994.967293402777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45994.967293402777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45994.967293402777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45994.967293402777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45994.967293402777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45994.967293402777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45994.967293402777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45994.967293402777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45994.967293402777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45994.967293402777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45994.967293402777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45994.967293402777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45994.967293402777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45994.967293402777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45994.967293402777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45994.967293402777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45994.967293402777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45994.967293402777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45994.967293402777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45994.967293402777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45994.967293402777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45994.967293402777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45994.967293402777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45994.967293402777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45994.967293402777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45994.967293402777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45994.967293402777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45994.967293402777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45994.967293402777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45994.967293402777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45994.967293402777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45994.967293402777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45994.967293402777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45994.967293402777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45994.967293402777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45994.967293402777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45994.967293402777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45994.967293402777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45994.967293402777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45994.967293402777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45994.967293402777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45994.967293402777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45994.967293402777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45994.967293402777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45994.967293402777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45994.967293402777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45994.967293402777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45994.967293402777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45994.967293402777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45994.967293402777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45994.967293402777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45994.967293402777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45994.967293402777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45994.967293402777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45994.967293402777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45994.967293402777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45994.967293402777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45994.967293402777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45994.967293402777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45994.967293402777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45994.967293402777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45994.967293402777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45994.967293402777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45994.967293402777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45994.967293402777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45994.967293402777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45994.967293402777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45994.967293402777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45994.967293402777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45994.967293402777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45994.967293402777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45994.967293402777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45994.967293402777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45994.967293402777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45994.967293402777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45994.967293402777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45994.967293402777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45994.967293402777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45994.967293402777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45994.967293402777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45994.967293402777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45994.967293402777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45994.967293402777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45994.967293402777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45994.967293402777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45994.967293402777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45994.967293402777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45994.967293402777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45994.967293402777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45994.967293402777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45994.967293402777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45994.967293402777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45994.967293402777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45994.967293402777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45994.967293402777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45994.967293402777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45994.967293402777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45994.967293402777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45994.967293402777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45994.967293402777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45994.967293402777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45994.967293402777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45994.967293402777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45994.967293402777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45994.967293402777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45994.967293402777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45994.967293402777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45994.967293402777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45994.967293402777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45994.967293402777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45994.967293402777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45994.967293402777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45994.967293402777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45994.967293402777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45994.967293402777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45994.967293402777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45994.967293402777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45994.967293402777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45994.967293402777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45994.967293402777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45994.967293402777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45994.967293402777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45994.967293402777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45994.967293402777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45994.967293402777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45994.967293402777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45994.967293402777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45994.967293402777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45994.967293402777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45994.967293402777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45994.967293402777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45994.967293402777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45994.967293402777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45994.967293402777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45994.967293402777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45994.967293402777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45994.967293402777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45994.967293402777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45994.967293402777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45994.967293402777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45994.967293402777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45994.967293402777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45994.967293402777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45994.967293402777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45994.967293402777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45994.967293402777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45994.967293402777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45994.967293402777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45994.967293402777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45994.967293402777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45994.967293402777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45994.967293402777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45994.967293402777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45994.967293402777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45994.967293402777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45994.967293402777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45994.967293402777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45994.967293402777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45994.967293402777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45994.967293402777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45994.967293402777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45994.967293402777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45994.967293402777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45994.967293402777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45994.967293402777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45994.967293402777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45994.967293402777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45994.967293402777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45994.967293402777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45994.967293402777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45994.967293402777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45994.967293402777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45994.967293402777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45994.967293402777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45994.967293402777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45994.967293402777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45994.967293402777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45994.967293402777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45994.967293402777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45994.967293402777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45994.967293402777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45994.967293402777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45994.967293402777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45994.967293402777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45994.967293402777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45994.967293402777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45994.967293402777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45994.967293402777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45994.967293402777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45994.967293402777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45994.967293402777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45994.967293402777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45994.967293402777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45994.967293402777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45994.967293402777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45994.967293402777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45994.967293402777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45994.967293402777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45994.967293402777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45994.967293402777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45994.967293402777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45994.967293402777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45994.967293402777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45994.967293402777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45994.967293402777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45994.967293402777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45994.967293402777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45994.967293402777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45994.967293402777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45994.967293402777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45994.967293402777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45994.967293402777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45994.967293402777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45994.967293402777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45994.967293402777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45994.967293402777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45994.967293402777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45994.967293402777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45994.967293402777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45994.967293402777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45994.967293402777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45994.967293402777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45994.967293402777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45994.967293402777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45994.967293402777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45994.967293402777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45994.967293402777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45994.967293402777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45994.967293402777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45994.967293402777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45994.967293402777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45994.967293402777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45994.967293402777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45994.967293402777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45994.967293402777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45994.967293402777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45994.967293402777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45994.967293402777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45994.967293402777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45994.967293402777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45994.967293402777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45994.967293402777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45994.967293402777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45994.967293402777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45994.967293402777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45994.967293402777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45994.967293402777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45994.967293402777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45994.967293402777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45994.967293402777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45994.967293402777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45994.967293402777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45994.967293402777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45994.967293402777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45994.967293402777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45994.967293402777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45994.967293402777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45994.967293402777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45994.967293402777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45994.967293402777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45994.967293402777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45994.967293402777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45994.967293402777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45994.967293402777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45994.967293402777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45994.967293402777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45994.967293402777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45994.967293402777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45994.967293402777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45994.967293402777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45994.967293402777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45994.967293402777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45994.967293402777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45994.967293402777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45994.967293402777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45994.967293402777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45994.967293402777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45994.967293402777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45994.967293402777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45994.967293402777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45994.967293402777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45994.967293402777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45994.967293402777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45994.967293402777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45994.967293402777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45994.967293402777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45994.967293402777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45994.967293402777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45994.967293402777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45994.967293402777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45994.967293402777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45994.967293402777</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10"/>
  <sheetViews>
    <sheetView tabSelected="1"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291.48657569444185</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2</v>
      </c>
      <c r="D3" s="88" t="s">
        <v>39197</v>
      </c>
      <c r="E3" s="91" t="s">
        <v>39106</v>
      </c>
      <c r="F3" s="92">
        <v>45994.947916666664</v>
      </c>
      <c r="G3" s="93">
        <f t="shared" ref="G3:G36" ca="1" si="0">IFERROR(NOW()-F3,"")</f>
        <v>1.9376620373805054E-2</v>
      </c>
      <c r="H3" s="92">
        <v>45994.926678240743</v>
      </c>
      <c r="I3" s="110" t="str">
        <f>IFERROR(VLOOKUP(D3,DB!A:F,6,0),"")</f>
        <v>SCECO</v>
      </c>
      <c r="J3" s="110" t="str">
        <f>IFERROR(VLOOKUP(D3,DB!A:G,7,0),"")</f>
        <v>Dead</v>
      </c>
      <c r="K3" s="94" t="s">
        <v>39198</v>
      </c>
      <c r="L3" s="88" t="str">
        <f>IFERROR(VLOOKUP(D3,DB!A:I,9,0),"")</f>
        <v>Latis</v>
      </c>
    </row>
    <row r="4" spans="1:16" ht="15" customHeight="1">
      <c r="A4" s="110"/>
      <c r="B4" s="110" t="str">
        <f>IFERROR(VLOOKUP(D4,DB!A:K,11,0),"")</f>
        <v/>
      </c>
      <c r="C4" s="90"/>
      <c r="D4" s="88"/>
      <c r="E4" s="91"/>
      <c r="F4" s="92"/>
      <c r="G4" s="93">
        <f t="shared" ca="1" si="0"/>
        <v>45994.967293287038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45994.967293287038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45994.967293287038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45994.967293287038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45994.967293287038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45994.967293287038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45994.967293287038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45994.967293287038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45994.967293287038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45994.967293287038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45994.967293287038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45994.967293287038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45994.967293287038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45994.967293287038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45994.967293287038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45994.967293287038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45994.967293287038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45994.967293287038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45994.967293287038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45994.967293287038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45994.967293287038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45994.967293287038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45994.967293287038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45994.967293287038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45994.967293287038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45994.967293287038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45994.967293287038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45994.967293287038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45994.967293287038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45994.967293287038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45994.967293287038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45994.967293287038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45994.967293287038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45994.967293287038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45994.967293287038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45994.967293287038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45994.967293287038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45994.967293287038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45994.967293287038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45994.967293287038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45994.967293287038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45994.967293287038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45994.967293287038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45994.967293287038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45994.967293287038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45994.967293287038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45994.967293287038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45994.967293287038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45994.967293287038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45994.967293287038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45994.967293287038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45994.967293287038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45994.967293287038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45994.967293287038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45994.967293287038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45994.967293287038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45994.967293287038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45994.967293287038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45994.967293287038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45994.967293287038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45994.967293287038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45994.967293287038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45994.967293287038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45994.967293287038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45994.967293287038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45994.967293287038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45994.967293287038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45994.967293287038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45994.967293287038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45994.967293287038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45994.967293287038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45994.967293287038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45994.967293287038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45994.967293287038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45994.967293287038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45994.967293287038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45994.967293287038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45994.967293287038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45994.967293287038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45994.967293287038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45994.967293287038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45994.967293287038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45994.967293287038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45994.967293287038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45994.967293287038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45994.967293287038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45994.967293287038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45994.967293287038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45994.967293287038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45994.967293287038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45994.967293287038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45994.967293287038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45994.967293287038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45994.967293287038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45994.967293287038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45994.967293287038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45994.967293287038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45994.967293287038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45994.967293287038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45994.967293287038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45994.967293287038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45994.967293287038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45994.967293287038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45994.967293287038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45994.967293287038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45994.967293287038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45994.967293287038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45994.967293287038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45994.967293287038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45994.967293287038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45994.967293287038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45994.967293287038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45994.967293287038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45994.967293287038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45994.967293287038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45994.967293287038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45994.967293287038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45994.967293287038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45994.967293287038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45994.967293287038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45994.967293287038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45994.967293287038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45994.967293287038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45994.967293287038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45994.967293287038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45994.967293287038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45994.967293287038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45994.967293287038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45994.967293287038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45994.967293287038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45994.967293287038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45994.967293287038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45994.967293287038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45994.967293287038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45994.967293287038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45994.967293287038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45994.967293287038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45994.967293287038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45994.967293287038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45994.967293287038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45994.967293287038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45994.967293287038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45994.967293287038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45994.967293287038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45994.967293287038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45994.967293287038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45994.967293287038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45994.967293287038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45994.967293287038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45994.967293287038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45994.967293287038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45994.967293287038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45994.967293287038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45994.967293287038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45994.967293287038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45994.967293287038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45994.967293287038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45994.967293287038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45994.967293287038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45994.967293287038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45994.967293287038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10" ca="1" si="3">IFERROR(NOW()-F165,"")</f>
        <v>45994.967293287038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45994.967293287038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45994.967293287038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45994.967293287038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45994.967293287038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45994.967293287038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45994.967293287038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45994.967293287038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45994.967293287038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45994.967293287038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45994.967293287038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45994.967293287038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45994.967293287038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45994.967293287038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45994.967293287038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45994.967293287038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45994.967293287038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45994.967293287038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45994.967293287038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45994.967293287038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45994.967293287038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45994.967293287038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45994.967293287038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45994.967293287038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45994.967293287038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45994.967293287038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45994.967293287038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45994.967293287038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45994.967293287038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45994.967293287038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45994.967293287038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45994.967293287038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45994.967293287038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45994.967293287038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45994.967293287038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45994.967293287038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45994.967293287038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45994.967293287038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45994.967293287038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45994.967293287038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45994.967293287038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45994.967293287038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45994.967293287038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45994.967293287038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45994.967293287038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45994.967293287038</v>
      </c>
      <c r="H210" s="92"/>
      <c r="I210" s="110" t="str">
        <f>IFERROR(VLOOKUP(D210,DB!A:F,6,0),"")</f>
        <v/>
      </c>
      <c r="J210" s="110" t="str">
        <f>IFERROR(VLOOKUP(D210,DB!A:G,7,0),"")</f>
        <v/>
      </c>
      <c r="K210" s="94"/>
      <c r="L210" s="88" t="str">
        <f>IFERROR(VLOOKUP(D210,DB!A:I,9,0),"")</f>
        <v/>
      </c>
    </row>
  </sheetData>
  <dataValidations count="2">
    <dataValidation allowBlank="1" showInputMessage="1" showErrorMessage="1" sqref="E1" xr:uid="{A4F81451-56CC-4543-9497-104C4E44EE4B}"/>
    <dataValidation type="list" allowBlank="1" showInputMessage="1" showErrorMessage="1" sqref="E2:E2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A7" sqref="A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103.13523321758839</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39187</v>
      </c>
      <c r="F3" s="38">
        <v>45926.188877314817</v>
      </c>
      <c r="G3" s="105">
        <f t="shared" ref="G3" ca="1" si="0">IFERROR(NOW()-F3,"")</f>
        <v>68.778416087960068</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39187</v>
      </c>
      <c r="F4" s="107">
        <v>45948.661111111112</v>
      </c>
      <c r="G4" s="108">
        <f t="shared" ref="G4" ca="1" si="1">IFERROR(NOW()-F4,"")</f>
        <v>46.3061822916643</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13.593994675924478</v>
      </c>
      <c r="H5" s="136">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37" t="s">
        <v>33061</v>
      </c>
      <c r="E6" s="37" t="s">
        <v>39187</v>
      </c>
      <c r="F6" s="38">
        <v>45994.817233796297</v>
      </c>
      <c r="G6" s="135">
        <f ca="1">IFERROR(NOW()-F6,"")</f>
        <v>0.15005949074111413</v>
      </c>
      <c r="H6" s="38">
        <v>45994.806076388886</v>
      </c>
      <c r="I6" s="37" t="str">
        <f>IFERROR(VLOOKUP(D6,DB!A:F,6,0),"")</f>
        <v>SCECO</v>
      </c>
      <c r="J6" s="37" t="str">
        <f>IFERROR(VLOOKUP(D6,DB!A:G,7,0),"")</f>
        <v>Dead</v>
      </c>
      <c r="K6" s="37" t="s">
        <v>39208</v>
      </c>
      <c r="L6" s="37" t="str">
        <f>IFERROR(VLOOKUP(D6,DB!A:I,9,0),"")</f>
        <v>Latis</v>
      </c>
    </row>
    <row r="7" spans="1:13">
      <c r="A7" s="37"/>
      <c r="B7" s="37" t="str">
        <f>IFERROR(VLOOKUP(D7,DB!A:K,11,0),"")</f>
        <v/>
      </c>
      <c r="C7" s="37"/>
      <c r="D7" s="37"/>
      <c r="E7" s="37"/>
      <c r="F7" s="38"/>
      <c r="G7" s="135">
        <f ca="1">IFERROR(NOW()-F7,"")</f>
        <v>45994.967293287038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45994.967293287038</v>
      </c>
      <c r="H8" s="38"/>
      <c r="I8" s="37" t="str">
        <f>IFERROR(VLOOKUP(D8,DB!A:F,6,0),"")</f>
        <v/>
      </c>
      <c r="J8" s="37" t="str">
        <f>IFERROR(VLOOKUP(D8,DB!A:G,7,0),"")</f>
        <v/>
      </c>
      <c r="K8" s="37"/>
      <c r="L8" s="37" t="str">
        <f>IFERROR(VLOOKUP(D8,DB!A:I,9,0),"")</f>
        <v/>
      </c>
    </row>
    <row r="9" spans="1:13">
      <c r="A9" s="150"/>
      <c r="B9" s="150" t="str">
        <f>IFERROR(VLOOKUP(D9,DB!A:K,11,0),"")</f>
        <v/>
      </c>
      <c r="C9" s="150"/>
      <c r="D9" s="150"/>
      <c r="E9" s="150"/>
      <c r="F9" s="151"/>
      <c r="G9" s="152">
        <f ca="1">IFERROR(NOW()-F9,"")</f>
        <v>45994.967293287038</v>
      </c>
      <c r="H9" s="151"/>
      <c r="I9" s="150" t="str">
        <f>IFERROR(VLOOKUP(D9,DB!A:F,6,0),"")</f>
        <v/>
      </c>
      <c r="J9" s="150" t="str">
        <f>IFERROR(VLOOKUP(D9,DB!A:G,7,0),"")</f>
        <v/>
      </c>
      <c r="K9" s="150"/>
      <c r="L9" s="150" t="str">
        <f>IFERROR(VLOOKUP(D9,DB!A:I,9,0),"")</f>
        <v/>
      </c>
    </row>
    <row r="10" spans="1:13">
      <c r="A10" s="37"/>
      <c r="B10" s="37" t="str">
        <f>IFERROR(VLOOKUP(D10,DB!A:K,11,0),"")</f>
        <v/>
      </c>
      <c r="C10" s="37"/>
      <c r="D10" s="37"/>
      <c r="E10" s="37"/>
      <c r="F10" s="38"/>
      <c r="G10" s="135">
        <f t="shared" ref="G10:G41" ca="1" si="2">IFERROR(NOW()-F10,"")</f>
        <v>45994.967293287038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45994.967293287038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45994.967293287038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45994.967293287038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45994.967293287038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45994.967293287038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45994.967293287038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45994.967293287038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45994.967293287038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45994.967293287038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45994.967293287038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45994.967293287038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45994.967293287038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45994.967293287038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45994.967293287038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45994.967293287038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45994.967293287038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45994.967293287038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45994.967293287038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45994.967293287038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45994.967293287038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45994.967293287038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45994.967293287038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45994.967293287038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45994.967293287038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45994.967293287038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45994.967293287038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45994.967293287038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45994.967293287038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45994.967293287038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45994.967293287038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45994.967293287038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ref="G42:G73" ca="1" si="3">IFERROR(NOW()-F42,"")</f>
        <v>45994.967293287038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45994.967293287038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45994.967293287038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45994.967293287038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45994.967293287038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45994.967293287038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45994.967293287038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45994.967293287038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45994.967293287038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45994.967293287038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45994.967293287038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45994.967293287038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45994.967293287038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45994.967293287038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45994.967293287038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45994.967293287038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45994.967293287038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45994.967293287038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45994.967293287038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45994.967293287038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45994.967293287038</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45994.967293287038</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45994.967293287038</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45994.967293287038</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45994.967293287038</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45994.967293287038</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45994.967293287038</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45994.967293287038</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45994.967293287038</v>
      </c>
      <c r="H70" s="38"/>
      <c r="I70" s="37" t="str">
        <f>IFERROR(VLOOKUP(D70,DB!A:F,6,0),"")</f>
        <v/>
      </c>
      <c r="J70" s="37" t="str">
        <f>IFERROR(VLOOKUP(D70,DB!A:G,7,0),"")</f>
        <v/>
      </c>
      <c r="K70" s="37"/>
      <c r="L70" s="37" t="str">
        <f>IFERROR(VLOOKUP(D70,DB!A:I,9,0),"")</f>
        <v/>
      </c>
    </row>
    <row r="71" spans="1:12">
      <c r="A71" s="150"/>
      <c r="B71" s="150" t="str">
        <f>IFERROR(VLOOKUP(D71,DB!A:K,11,0),"")</f>
        <v/>
      </c>
      <c r="C71" s="150"/>
      <c r="D71" s="150"/>
      <c r="E71" s="150"/>
      <c r="F71" s="151"/>
      <c r="G71" s="152">
        <f t="shared" ca="1" si="3"/>
        <v>45994.967293287038</v>
      </c>
      <c r="H71" s="151"/>
      <c r="I71" s="150" t="str">
        <f>IFERROR(VLOOKUP(D71,DB!A:F,6,0),"")</f>
        <v/>
      </c>
      <c r="J71" s="150" t="str">
        <f>IFERROR(VLOOKUP(D71,DB!A:G,7,0),"")</f>
        <v/>
      </c>
      <c r="K71" s="150"/>
      <c r="L71" s="150"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2"/>
  <sheetViews>
    <sheetView workbookViewId="0">
      <selection activeCell="K5" sqref="K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39209</v>
      </c>
      <c r="B2" s="119" t="str">
        <f>IFERROR(VLOOKUP(D2,DB!A:K,11,0),"")</f>
        <v>R6</v>
      </c>
      <c r="C2" s="120">
        <v>1</v>
      </c>
      <c r="D2" s="119" t="s">
        <v>37469</v>
      </c>
      <c r="E2" s="142" t="s">
        <v>39106</v>
      </c>
      <c r="F2" s="121">
        <v>45994.897546296299</v>
      </c>
      <c r="G2" s="72">
        <f ca="1">IFERROR(NOW()-F2,"-")</f>
        <v>6.9746990739076864E-2</v>
      </c>
      <c r="H2" s="121">
        <v>45994.855833333335</v>
      </c>
      <c r="I2" s="119" t="str">
        <f>IFERROR(VLOOKUP(D2,DB!A:F,6,0),"")</f>
        <v>Generator-SG</v>
      </c>
      <c r="J2" s="119" t="str">
        <f>IFERROR(VLOOKUP(D2,DB!A:G,7,0),"")</f>
        <v>Vandalized</v>
      </c>
      <c r="K2" s="122" t="s">
        <v>39210</v>
      </c>
      <c r="L2" s="137" t="str">
        <f>IFERROR(VLOOKUP(D2,DB!A:I,9,0),"")</f>
        <v>Latis</v>
      </c>
    </row>
    <row r="3" spans="1:16382" ht="31.5" customHeight="1">
      <c r="A3" s="118"/>
      <c r="B3" s="119" t="str">
        <f>IFERROR(VLOOKUP(D3,DB!A:K,11,0),"")</f>
        <v/>
      </c>
      <c r="C3" s="120"/>
      <c r="D3" s="119"/>
      <c r="E3" s="142"/>
      <c r="F3" s="121"/>
      <c r="G3" s="72">
        <f ca="1">IFERROR(NOW()-F3,"-")</f>
        <v>45994.967293287038</v>
      </c>
      <c r="H3" s="121"/>
      <c r="I3" s="119" t="str">
        <f>IFERROR(VLOOKUP(D3,DB!A:F,6,0),"")</f>
        <v/>
      </c>
      <c r="J3" s="119" t="str">
        <f>IFERROR(VLOOKUP(D3,DB!A:G,7,0),"")</f>
        <v/>
      </c>
      <c r="K3" s="122" t="s">
        <v>39211</v>
      </c>
      <c r="L3" s="137" t="str">
        <f>IFERROR(VLOOKUP(D3,DB!A:I,9,0),"")</f>
        <v/>
      </c>
    </row>
    <row r="4" spans="1:16382" ht="31.5" customHeight="1">
      <c r="A4" s="118"/>
      <c r="B4" s="119" t="str">
        <f>IFERROR(VLOOKUP(D4,DB!A:K,11,0),"")</f>
        <v/>
      </c>
      <c r="C4" s="120"/>
      <c r="D4" s="119"/>
      <c r="E4" s="142"/>
      <c r="F4" s="121"/>
      <c r="G4" s="72">
        <f ca="1">IFERROR(NOW()-F4,"-")</f>
        <v>45994.967293287038</v>
      </c>
      <c r="H4" s="121"/>
      <c r="I4" s="119" t="str">
        <f>IFERROR(VLOOKUP(D4,DB!A:F,6,0),"")</f>
        <v/>
      </c>
      <c r="J4" s="119" t="str">
        <f>IFERROR(VLOOKUP(D4,DB!A:G,7,0),"")</f>
        <v/>
      </c>
      <c r="K4" s="122" t="s">
        <v>39211</v>
      </c>
      <c r="L4" s="137" t="str">
        <f>IFERROR(VLOOKUP(D4,DB!A:I,9,0),"")</f>
        <v/>
      </c>
    </row>
    <row r="5" spans="1:16382" ht="31.5" customHeight="1">
      <c r="A5" s="118"/>
      <c r="B5" s="119" t="str">
        <f>IFERROR(VLOOKUP(D5,DB!A:K,11,0),"")</f>
        <v/>
      </c>
      <c r="C5" s="120"/>
      <c r="D5" s="119"/>
      <c r="E5" s="142"/>
      <c r="F5" s="121"/>
      <c r="G5" s="72">
        <f ca="1">IFERROR(NOW()-F5,"-")</f>
        <v>45994.967293287038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45994.967293287038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45994.967293287038</v>
      </c>
      <c r="H7" s="121"/>
      <c r="I7" s="119" t="str">
        <f>IFERROR(VLOOKUP(D7,DB!A:F,6,0),"")</f>
        <v/>
      </c>
      <c r="J7" s="119" t="s">
        <v>39211</v>
      </c>
      <c r="K7" s="122"/>
      <c r="L7" s="137" t="str">
        <f>IFERROR(VLOOKUP(D7,DB!A:I,9,0),"")</f>
        <v/>
      </c>
    </row>
    <row r="8" spans="1:16382" ht="31.5" customHeight="1">
      <c r="A8" s="118"/>
      <c r="B8" s="119" t="str">
        <f>IFERROR(VLOOKUP(D8,DB!A:K,11,0),"")</f>
        <v/>
      </c>
      <c r="C8" s="120"/>
      <c r="D8" s="119"/>
      <c r="E8" s="142"/>
      <c r="F8" s="121"/>
      <c r="G8" s="72">
        <f ca="1">IFERROR(NOW()-F8,"-")</f>
        <v>45994.967293287038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45994.967293287038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45994.967293287038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45994.967293287038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45994.967293287038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45994.967293287038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45994.967293287038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45994.967293287038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45994.967293287038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45994.967293287038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45994.967293287038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45994.967293287038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45994.967293287038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45994.967293287038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45994.967293287038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45994.967293287038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45994.967293287038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45994.967293287038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45994.967293287038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45994.967293287038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45994.967293287038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45994.967293287038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45994.967293287038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45994.967293287038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45994.967293287038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45994.967293287038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45994.967293287038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45994.967293287038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45994.967293287038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45994.967293287038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45994.967293287038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45994.967293287038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45994.967293287038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45994.967293287038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45994.967293287038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45994.967293287038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45994.967293287038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45994.967293287038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45994.967293287038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45994.967293287038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45994.967293287038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45994.967293287038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45994.967293287038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45994.967293287038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45994.967293287038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45994.967293287038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45994.967293287038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45994.967293287038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45994.967293287038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45994.967293287038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45994.967293287038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45994.967293287038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45994.967293287038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45994.967293287038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45994.967293287038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45994.967293287038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45994.967293287038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45994.967293287038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45994.967293287038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45994.967293287038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45994.967293287038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45994.967293287038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45994.967293287038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45994.967293287038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45994.967293287038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45994.967293287038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45994.967293287038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45994.967293287038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45994.967293287038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45994.967293287038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45994.967293287038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45994.967293287038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45994.967293287038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45994.967293287038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45994.967293287038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45994.967293287038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45994.967293287038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45994.967293287038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45994.967293287038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45994.967293287038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45994.967293287038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45994.967293287038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45994.967293287038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45994.967293287038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45994.967293287038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45994.967293287038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45994.967293287038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45994.967293287038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45994.967293287038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45994.967293287038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45994.967293287038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45994.967293287038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45994.967293287038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45994.967293287038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45994.967293287038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45994.967293287038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45994.967293287038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45994.967293287038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45994.967293287038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45994.967293287038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45994.967293287038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45994.967293287038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45994.967293287038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45994.967293287038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45994.967293287038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45994.967293287038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45994.967293287038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45994.967293287038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45994.967293287038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45994.967293287038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45994.967293287038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45994.967293287038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45994.967293287038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45994.967293287038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45994.967293287038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45994.967293287038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45994.967293287038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45994.967293287038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45994.967293287038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45994.967293287038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45994.967293287038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45994.967293287038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45994.967293287038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45994.967293287038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45994.967293287038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45994.967293287038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45994.967293287038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45994.967293287038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45994.967293287038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45994.967293287038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45994.967293287038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45994.967293287038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45994.967293287038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45994.967293287038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45994.967293287038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45994.967293287038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45994.967293287038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45994.967293287038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45994.967293287038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45994.967293287038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45994.967293287038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45994.967293287038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45994.967293287038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45994.967293287038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45994.967293287038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45994.967293287038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45994.967293287038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45994.967293287038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45994.967293287038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45994.967293287038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45994.967293287038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45994.967293287038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45994.967293287038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45994.967293287038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45994.967293287038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45994.967293287038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45994.967293287038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45994.967293287038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45994.967293287038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45994.967293287038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45994.967293287038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45994.967293287038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45994.967293287038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45994.967293287038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45994.967293287038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45994.967293287038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45994.967293287038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45994.967293287038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45994.967293287038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45994.967293287038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45994.967293287038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45994.967293287038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45994.967293287038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45994.967293287038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45994.967293287038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45994.967293287038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45994.967293287038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45994.967293287038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45994.967293287038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45994.967293287038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45994.967293287038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45994.967293287038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45994.967293287038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45994.967293287038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45994.967293287038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45994.967293287038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45994.967293287038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45994.967293287038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45994.967293287038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45994.967293287038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45994.967293287038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45994.967293287038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45994.967293287038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45994.967293287038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45994.967293287038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45994.967293287038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45994.967293287038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45994.967293287038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45994.967293287038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45994.967293287038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45994.967293287038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45994.967293287038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45994.967293287038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45994.967293287038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45994.967293287038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45994.967293287038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45994.967293287038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45994.967293287038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45994.967293287038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45994.967293287038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45994.967293287038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45994.967293287038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45994.967293287038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45994.967293287038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45994.967293287038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45994.967293287038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45994.967293287038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45994.967293287038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45994.967293287038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45994.967293287038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45994.967293287038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45994.967293287038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45994.967293287038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45994.967293287038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45994.967293287038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45994.967293287038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45994.967293287038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45994.967293287038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45994.967293287038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45994.967293287038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45994.967293287038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45994.967293287038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45994.967293287038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45994.967293287038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45994.967293287038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45994.967293287038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45994.967293287038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45994.967293287038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45994.967293287038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45994.967293287038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45994.967293287038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45994.967293287038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45994.967293287038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45994.967293287038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45994.967293287038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45994.967293287038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45994.967293287038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45994.967293287038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45994.967293287038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45994.967293287038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45994.967293287038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45994.967293287038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45994.967293287038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45994.967293287038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45994.967293287038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45994.967293287038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45994.967293287038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45994.967293287038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45994.967293287038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45994.967293287038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45994.967293287038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45994.967293287038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45994.967293287038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45994.967293287038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45994.967293287038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45994.967293287038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45994.967293287038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45994.967293287038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45994.967293287038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45994.967293287038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45994.967293287038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45994.967293287038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45994.967293287038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45994.967293287038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45994.967293287038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45994.967293287038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45994.967293287038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45994.967293287038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45994.967293287038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45994.967293287038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45994.967293287038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45994.967293287038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45994.967293287038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45994.967293287038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45994.967293287038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45994.967293287038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45994.967293287038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45994.967293287038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45994.967293287038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45994.967293287038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45994.967293287038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45994.967293287038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45994.967293287038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45994.967293287038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45994.967293287038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45994.967293287038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45994.967293287038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45994.967293287038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45994.967293287038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45994.967293287038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45994.967293287038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45994.967293287038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45994.967293287038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45994.967293287038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45994.967293287038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45994.967293287038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45994.967293287038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45994.967293287038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45994.967293287038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45994.967293287038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45994.967293287038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45994.967293287038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45994.967293287038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45994.967293287038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45994.967293287038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45994.967293287038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45994.967293287038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45994.967293287038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45994.967293287038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45994.967293287038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45994.967293287038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45994.967293287038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45994.967293287038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45994.967293287038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45994.967293287038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45994.967293287038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45994.967293287038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45994.967293287038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45994.967293287038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45994.967293287038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45994.967293287038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45994.967293287038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45994.967293287038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45994.967293287038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45994.967293287038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45994.967293287038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45994.967293287038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45994.967293287038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45994.967293287038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45994.967293287038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45994.967293287038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45994.967293287038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45994.967293287038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45994.967293287038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45994.967293287038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45994.967293287038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45994.967293287038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45994.967293287038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45994.967293287038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45994.967293287038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45994.967293287038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45994.967293287038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45994.967293287038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45994.967293287038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45994.967293287038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45994.967293287038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45994.967293287038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45994.967293287038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45994.967293287038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45994.967293287038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45994.967293287038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45994.967293287038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45994.967293287038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45994.967293287038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45994.967293287038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45994.967293287038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45994.967293287038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45994.967293287038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45994.967293287038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45994.967293287038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45994.967293287038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45994.967293287038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45994.967293287038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45994.967293287038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45994.967293287038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45994.967293287038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45994.967293287038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45994.967293287038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45994.967293287038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45994.967293287038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45994.967293287038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45994.967293287038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45994.967293287038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45994.967293287038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45994.967293287038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45994.967293287038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45994.967293287038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45994.967293287038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45994.967293287038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45994.967293287038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45994.967293287038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45994.967293287038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45994.967293287038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45994.967293287038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45994.967293287038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45994.967293287038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45994.967293287038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45994.967293287038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45994.967293287038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45994.967293287038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45994.967293287038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45994.967293287038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45994.967293287038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45994.967293287038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45994.967293287038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45994.967293287038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45994.967293287038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45994.967293287038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45994.967293287038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45994.967293287038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45994.967293287038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45994.967293287038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45994.967293287038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45994.967293287038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45994.967293287038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45994.967293287038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45994.967293287038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45994.967293287038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45994.967293287038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45994.967293287038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45994.967293287038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45994.967293287038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45994.967293287038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45994.967293287038</v>
      </c>
      <c r="H431" s="121"/>
      <c r="I431" s="119" t="str">
        <f>IFERROR(VLOOKUP(D431,DB!A:F,6,0),"")</f>
        <v/>
      </c>
      <c r="J431" s="119" t="str">
        <f>IFERROR(VLOOKUP(D431,DB!A:G,7,0),"")</f>
        <v/>
      </c>
      <c r="K431" s="122"/>
      <c r="L431" s="137" t="str">
        <f>IFERROR(VLOOKUP(D431,DB!A:I,9,0),"")</f>
        <v/>
      </c>
    </row>
    <row r="432" spans="1:12" ht="31.5" customHeight="1">
      <c r="A432" s="143"/>
      <c r="B432" s="144" t="str">
        <f>IFERROR(VLOOKUP(D432,DB!A:K,11,0),"")</f>
        <v/>
      </c>
      <c r="C432" s="145"/>
      <c r="D432" s="144"/>
      <c r="E432" s="142"/>
      <c r="F432" s="146"/>
      <c r="G432" s="147">
        <f ca="1">IFERROR(NOW()-F432,"-")</f>
        <v>45994.967293287038</v>
      </c>
      <c r="H432" s="146"/>
      <c r="I432" s="144" t="str">
        <f>IFERROR(VLOOKUP(D432,DB!A:F,6,0),"")</f>
        <v/>
      </c>
      <c r="J432" s="144" t="str">
        <f>IFERROR(VLOOKUP(D432,DB!A:G,7,0),"")</f>
        <v/>
      </c>
      <c r="K432" s="148"/>
      <c r="L432" s="149" t="str">
        <f>IFERROR(VLOOKUP(D432,DB!A:I,9,0),"")</f>
        <v/>
      </c>
    </row>
  </sheetData>
  <dataValidations count="2">
    <dataValidation allowBlank="1" showInputMessage="1" showErrorMessage="1" sqref="E1" xr:uid="{9E1BC488-8814-4F8A-8DBE-742B3278AB71}"/>
    <dataValidation type="list" allowBlank="1" showInputMessage="1" showErrorMessage="1" sqref="E2:E43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2025-12-03T20:13:10Z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