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55" documentId="120_S{2AC9BD13-BADA-5192-A53E-5A8FF88502F6}" xr6:coauthVersionLast="47" xr6:coauthVersionMax="47" xr10:uidLastSave="{6583F4F5-ACE5-4E97-B1C0-39A0014F8D7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6" i="4"/>
  <c r="G7" i="4"/>
  <c r="G8" i="4"/>
  <c r="G9" i="4"/>
  <c r="G10" i="4"/>
  <c r="G11" i="4"/>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<sst xmlns="http://schemas.openxmlformats.org/spreadsheetml/2006/main" count="180291" uniqueCount="39130">
  <si>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</si>
  <si>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</si>
  <si>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</si>
  <si>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</si>
  <si>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</si>
  <si>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</si>
  <si>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</si>
  <si>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</si>
  <si>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</si>
  <si>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</si>
  <si>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</si>
  <si>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</si>
  <si>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</si>
  <si>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</si>
  <si>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</si>
  <si>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</si>
  <si>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</si>
  <si>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</si>
  <si>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</si>
  <si>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</si>
  <si>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</si>
  <si>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</si>
  <si>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</si>
  <si>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</si>
  <si>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</si>
  <si>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</si>
  <si>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</si>
  <si>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</si>
  <si>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</si>
  <si>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</si>
  <si>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</si>
  <si>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</si>
  <si>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</si>
  <si>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</si>
  <si>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</si>
  <si>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</si>
  <si>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</si>
  <si>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</si>
  <si>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</si>
  <si>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</si>
  <si>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</si>
  <si>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</si>
  <si>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</si>
  <si>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</si>
  <si>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</si>
  <si>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</si>
  <si>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</si>
  <si>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</si>
  <si>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</si>
  <si>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</si>
  <si>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</si>
  <si>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</si>
  <si>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</si>
  <si>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</si>
  <si>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</si>
  <si>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</si>
  <si>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</si>
  <si>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</si>
  <si>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</si>
  <si>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</si>
  <si>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</si>
  <si>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</si>
  <si>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</si>
  <si>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</si>
  <si>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</si>
  <si>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</si>
  <si>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</si>
  <si>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</si>
  <si>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</si>
  <si>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</si>
  <si>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</si>
  <si>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</si>
  <si>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</si>
  <si>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</si>
  <si>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</si>
  <si>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</si>
  <si>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</si>
  <si>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</si>
  <si>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</si>
  <si>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</si>
  <si>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</si>
  <si>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</si>
  <si>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</si>
  <si>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</si>
  <si>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</si>
  <si>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</si>
  <si>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</si>
  <si>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</si>
  <si>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</si>
  <si>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</si>
  <si>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</si>
  <si>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</si>
  <si>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</si>
  <si>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</si>
  <si>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</si>
  <si>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</si>
  <si>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</si>
  <si>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</si>
  <si>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</si>
  <si>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</si>
  <si>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</si>
  <si>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</si>
  <si>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</si>
  <si>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</si>
  <si>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</si>
  <si>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</si>
  <si>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</si>
  <si>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</si>
  <si>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</si>
  <si>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</si>
  <si>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</si>
  <si>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</si>
  <si>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</si>
  <si>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</si>
  <si>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</si>
  <si>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</si>
  <si>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</si>
  <si>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</si>
  <si>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</si>
  <si>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</si>
  <si>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</si>
  <si>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</si>
  <si>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</si>
  <si>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</si>
  <si>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</si>
  <si>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</si>
  <si>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</si>
  <si>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</si>
  <si>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</si>
  <si>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</si>
  <si>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</si>
  <si>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</si>
  <si>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</si>
  <si>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</si>
  <si>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</si>
  <si>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</si>
  <si>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</si>
  <si>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</si>
  <si>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</si>
  <si>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</si>
  <si>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</si>
  <si>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</si>
  <si>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</si>
  <si>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</si>
  <si>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</si>
  <si>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</si>
  <si>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</si>
  <si>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</si>
  <si>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</si>
  <si>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</si>
  <si>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</si>
  <si>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</si>
  <si>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</si>
  <si>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</si>
  <si>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</si>
  <si>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</si>
  <si>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</si>
  <si>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</si>
  <si>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</si>
  <si>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</si>
  <si>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</si>
  <si>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</si>
  <si>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</si>
  <si>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</si>
  <si>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</si>
  <si>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</si>
  <si>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</si>
  <si>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</si>
  <si>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</si>
  <si>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</si>
  <si>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</si>
  <si>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</si>
  <si>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</si>
  <si>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</si>
  <si>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</si>
  <si>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</si>
  <si>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</si>
  <si>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</si>
  <si>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</si>
  <si>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</si>
  <si>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</si>
  <si>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</si>
  <si>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</si>
  <si>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</si>
  <si>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</si>
  <si>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</si>
  <si>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</si>
  <si>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</si>
  <si>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</si>
  <si>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</si>
  <si>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</si>
  <si>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</si>
  <si>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</si>
  <si>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</si>
  <si>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</si>
  <si>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</si>
  <si>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</si>
  <si>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</si>
  <si>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</si>
  <si>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</si>
  <si>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</si>
  <si>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</si>
  <si>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</si>
  <si>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</si>
  <si>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</si>
  <si>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</si>
  <si>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</si>
  <si>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</si>
  <si>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</si>
  <si>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</si>
  <si>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</si>
  <si>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</si>
  <si>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</si>
  <si>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</si>
  <si>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</si>
  <si>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</si>
  <si>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</si>
  <si>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</si>
  <si>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</si>
  <si>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</si>
  <si>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</si>
  <si>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</si>
  <si>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</si>
  <si>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</si>
  <si>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</si>
  <si>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</si>
  <si>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</si>
  <si>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</si>
  <si>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</si>
  <si>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</si>
  <si>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</si>
  <si>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</si>
  <si>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</si>
  <si>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</si>
  <si>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</si>
  <si>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</si>
  <si>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</si>
  <si>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</si>
  <si>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</si>
  <si>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</si>
  <si>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</si>
  <si>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</si>
  <si>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</si>
  <si>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</si>
  <si>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</si>
  <si>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</si>
  <si>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</si>
  <si>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</si>
  <si>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</si>
  <si>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</si>
  <si>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</si>
  <si>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</si>
  <si>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</si>
  <si>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</si>
  <si>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</si>
  <si>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</si>
  <si>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</si>
  <si>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</si>
  <si>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</si>
  <si>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</si>
  <si>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</si>
  <si>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</si>
  <si>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</si>
  <si>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</si>
  <si>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</si>
  <si>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</si>
  <si>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</si>
  <si>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</si>
  <si>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</si>
  <si>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</si>
  <si>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</si>
  <si>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</si>
  <si>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</si>
  <si>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</si>
  <si>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</si>
  <si>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</si>
  <si>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</si>
  <si>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</si>
  <si>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</si>
  <si>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</si>
  <si>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</si>
  <si>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</si>
  <si>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</si>
  <si>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</si>
  <si>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</si>
  <si>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</si>
  <si>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</si>
  <si>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</si>
  <si>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</si>
  <si>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</si>
  <si>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</si>
  <si>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</si>
  <si>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</si>
  <si>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</si>
  <si>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</si>
  <si>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</si>
  <si>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</si>
  <si>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</si>
  <si>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</si>
  <si>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</si>
  <si>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</si>
  <si>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</si>
  <si>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</si>
  <si>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</si>
  <si>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</si>
  <si>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</si>
  <si>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</si>
  <si>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</si>
  <si>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</si>
  <si>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</si>
  <si>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</si>
  <si>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</si>
  <si>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</si>
  <si>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</si>
  <si>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</si>
  <si>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</si>
  <si>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</si>
  <si>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</si>
  <si>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</si>
  <si>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</si>
  <si>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</si>
  <si>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</si>
  <si>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</si>
  <si>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</si>
  <si>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</si>
  <si>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</si>
  <si>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</si>
  <si>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</si>
  <si>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</si>
  <si>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</si>
  <si>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</si>
  <si>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</si>
  <si>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</si>
  <si>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</si>
  <si>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</si>
  <si>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</si>
  <si>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</si>
  <si>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</si>
  <si>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</si>
  <si>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</si>
  <si>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</si>
  <si>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</si>
  <si>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</si>
  <si>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</si>
  <si>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</si>
  <si>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</si>
  <si>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</si>
  <si>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</si>
  <si>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</si>
  <si>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</si>
  <si>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</si>
  <si>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</si>
  <si>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</si>
  <si>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</si>
  <si>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</si>
  <si>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</si>
  <si>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</si>
  <si>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</si>
  <si>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</si>
  <si>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</si>
  <si>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</si>
  <si>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</si>
  <si>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</si>
  <si>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</si>
  <si>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</si>
  <si>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</si>
  <si>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</si>
  <si>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</si>
  <si>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</si>
  <si>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</si>
  <si>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</si>
  <si>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</si>
  <si>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</si>
  <si>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</si>
  <si>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</si>
  <si>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</si>
  <si>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</si>
  <si>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</si>
  <si>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</si>
  <si>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</si>
  <si>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</si>
  <si>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</si>
  <si>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</si>
  <si>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</si>
  <si>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</si>
  <si>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</si>
  <si>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</si>
  <si>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</si>
  <si>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</si>
  <si>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</si>
  <si>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</si>
  <si>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</si>
  <si>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</si>
  <si>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</si>
  <si>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</si>
  <si>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</si>
  <si>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</si>
  <si>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</si>
  <si>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</si>
  <si>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</si>
  <si>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</si>
  <si>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</si>
  <si>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</si>
  <si>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</si>
  <si>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</si>
  <si>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</si>
  <si>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</si>
  <si>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</si>
  <si>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</si>
  <si>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</si>
  <si>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</si>
  <si>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</si>
  <si>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</si>
  <si>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</si>
  <si>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</si>
  <si>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</si>
  <si>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</si>
  <si>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</si>
  <si>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</si>
  <si>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</si>
  <si>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</si>
  <si>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</si>
  <si>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</si>
  <si>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</si>
  <si>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</si>
  <si>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</si>
  <si>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</si>
  <si>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</si>
  <si>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</si>
  <si>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</si>
  <si>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</si>
  <si>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</si>
  <si>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</si>
  <si>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</si>
  <si>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</si>
  <si>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</si>
  <si>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</si>
  <si>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</si>
  <si>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</si>
  <si>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</si>
  <si>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</si>
  <si>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</si>
  <si>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</si>
  <si>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</si>
  <si>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</si>
  <si>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</si>
  <si>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</si>
  <si>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</si>
  <si>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</si>
  <si>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</si>
  <si>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</si>
  <si>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</si>
  <si>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</si>
  <si>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</si>
  <si>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</si>
  <si>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</si>
  <si>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</si>
  <si>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</si>
  <si>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</si>
  <si>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</si>
  <si>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</si>
  <si>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</si>
  <si>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</si>
  <si>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</si>
  <si>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</si>
  <si>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</si>
  <si>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</si>
  <si>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</si>
  <si>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</si>
  <si>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</si>
  <si>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</si>
  <si>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</si>
  <si>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</si>
  <si>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</si>
  <si>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</si>
  <si>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</si>
  <si>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</si>
  <si>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</si>
  <si>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</si>
  <si>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</si>
  <si>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</si>
  <si>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</si>
  <si>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</si>
  <si>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</si>
  <si>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</si>
  <si>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</si>
  <si>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</si>
  <si>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</si>
  <si>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</si>
  <si>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</si>
  <si>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</si>
  <si>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</si>
  <si>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</si>
  <si>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</si>
  <si>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</si>
  <si>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</si>
  <si>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</si>
  <si>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</si>
  <si>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</si>
  <si>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</si>
  <si>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</si>
  <si>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</si>
  <si>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</si>
  <si>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</si>
  <si>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</si>
  <si>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</si>
  <si>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</si>
  <si>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</si>
  <si>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</si>
  <si>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</si>
  <si>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</si>
  <si>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</si>
  <si>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</si>
  <si>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</si>
  <si>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</si>
  <si>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</si>
  <si>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</si>
  <si>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</si>
  <si>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</si>
  <si>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</si>
  <si>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</si>
  <si>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</si>
  <si>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</si>
  <si>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</si>
  <si>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</si>
  <si>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</si>
  <si>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</si>
  <si>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</si>
  <si>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</si>
  <si>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</si>
  <si>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</si>
  <si>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</si>
  <si>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</si>
  <si>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</si>
  <si>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</si>
  <si>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</si>
  <si>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</si>
  <si>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</si>
  <si>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</si>
  <si>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</si>
  <si>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</si>
  <si>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</si>
  <si>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</si>
  <si>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</si>
  <si>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</si>
  <si>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</si>
  <si>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</si>
  <si>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</si>
  <si>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</si>
  <si>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</si>
  <si>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</si>
  <si>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</si>
  <si>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</si>
  <si>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</si>
  <si>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</si>
  <si>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</si>
  <si>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</si>
  <si>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</si>
  <si>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</si>
  <si>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</si>
  <si>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</si>
  <si>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</si>
  <si>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</si>
  <si>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</si>
  <si>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</si>
  <si>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</si>
  <si>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</si>
  <si>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</si>
  <si>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</si>
  <si>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</si>
  <si>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</si>
  <si>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</si>
  <si>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</si>
  <si>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</si>
  <si>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</si>
  <si>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</si>
  <si>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</si>
  <si>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</si>
  <si>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</si>
  <si>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</si>
  <si>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</si>
  <si>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</si>
  <si>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</si>
  <si>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</si>
  <si>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</si>
  <si>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</si>
  <si>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</si>
  <si>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</si>
  <si>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</si>
  <si>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</si>
  <si>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</si>
  <si>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</si>
  <si>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</si>
  <si>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</si>
  <si>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</si>
  <si>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</si>
  <si>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</si>
  <si>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</si>
  <si>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</si>
  <si>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</si>
  <si>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</si>
  <si>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</si>
  <si>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</si>
  <si>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</si>
  <si>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</si>
  <si>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</si>
  <si>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</si>
  <si>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</si>
  <si>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</si>
  <si>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</si>
  <si>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</si>
  <si>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</si>
  <si>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</si>
  <si>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</si>
  <si>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</si>
  <si>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</si>
  <si>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</si>
  <si>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</si>
  <si>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</si>
  <si>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</si>
  <si>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</si>
  <si>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</si>
  <si>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</si>
  <si>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</si>
  <si>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</si>
  <si>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</si>
  <si>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</si>
  <si>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</si>
  <si>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</si>
  <si>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</si>
  <si>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</si>
  <si>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</si>
  <si>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</si>
  <si>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</si>
  <si>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</si>
  <si>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</si>
  <si>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</si>
  <si>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</si>
  <si>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</si>
  <si>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</si>
  <si>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</si>
  <si>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</si>
  <si>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</si>
  <si>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</si>
  <si>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</si>
  <si>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</si>
  <si>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</si>
  <si>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</si>
  <si>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</si>
  <si>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</si>
  <si>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</si>
  <si>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</si>
  <si>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</si>
  <si>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</si>
  <si>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</si>
  <si>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</si>
  <si>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</si>
  <si>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</si>
  <si>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</si>
  <si>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</si>
  <si>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</si>
  <si>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</si>
  <si>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</si>
  <si>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</si>
  <si>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</si>
  <si>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</si>
  <si>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</si>
  <si>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</si>
  <si>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</si>
  <si>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</si>
  <si>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</si>
  <si>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</si>
  <si>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</si>
  <si>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</si>
  <si>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</si>
  <si>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</si>
  <si>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</si>
  <si>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</si>
  <si>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</si>
  <si>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</si>
  <si>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</si>
  <si>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</si>
  <si>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</si>
  <si>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</si>
  <si>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</si>
  <si>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</si>
  <si>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</si>
  <si>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</si>
  <si>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</si>
  <si>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</si>
  <si>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</si>
  <si>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</si>
  <si>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</si>
  <si>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</si>
  <si>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</si>
  <si>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</si>
  <si>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</si>
  <si>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</si>
  <si>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</si>
  <si>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</si>
  <si>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</si>
  <si>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</si>
  <si>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</si>
  <si>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</si>
  <si>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</si>
  <si>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</si>
  <si>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</si>
  <si>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</si>
  <si>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</si>
  <si>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</si>
  <si>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</si>
  <si>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</si>
  <si>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</si>
  <si>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</si>
  <si>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</si>
  <si>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</si>
  <si>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</si>
  <si>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</si>
  <si>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</si>
  <si>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</si>
  <si>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</si>
  <si>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</si>
  <si>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</si>
  <si>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</si>
  <si>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</si>
  <si>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</si>
  <si>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</si>
  <si>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</si>
  <si>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</si>
  <si>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</si>
  <si>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</si>
  <si>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</si>
  <si>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</si>
  <si>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</si>
  <si>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</si>
  <si>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</si>
  <si>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</si>
  <si>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</si>
  <si>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</si>
  <si>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</si>
  <si>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</si>
  <si>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</si>
  <si>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</si>
  <si>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</si>
  <si>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</si>
  <si>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</si>
  <si>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</si>
  <si>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</si>
  <si>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</si>
  <si>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</si>
  <si>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</si>
  <si>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</si>
  <si>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</si>
  <si>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</si>
  <si>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</si>
  <si>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</si>
  <si>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</si>
  <si>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</si>
  <si>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</si>
  <si>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</si>
  <si>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</si>
  <si>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</si>
  <si>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</si>
  <si>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</si>
  <si>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</si>
  <si>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</si>
  <si>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</si>
  <si>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</si>
  <si>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</si>
  <si>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</si>
  <si>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</si>
  <si>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</si>
  <si>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</si>
  <si>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</si>
  <si>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</si>
  <si>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</si>
  <si>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</si>
  <si>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</si>
  <si>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</si>
  <si>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</si>
  <si>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</si>
  <si>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</si>
  <si>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</si>
  <si>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</si>
  <si>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</si>
  <si>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</si>
  <si>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</si>
  <si>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</si>
  <si>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</si>
  <si>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</si>
  <si>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</si>
  <si>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</si>
  <si>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</si>
  <si>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</si>
  <si>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</si>
  <si>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</si>
  <si>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</si>
  <si>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</si>
  <si>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</si>
  <si>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</si>
  <si>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</si>
  <si>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</si>
  <si>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</si>
  <si>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</si>
  <si>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</si>
  <si>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</si>
  <si>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</si>
  <si>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</si>
  <si>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</si>
  <si>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</si>
  <si>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</si>
  <si>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</si>
  <si>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</si>
  <si>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</si>
  <si>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</si>
  <si>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</si>
  <si>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</si>
  <si>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</si>
  <si>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</si>
  <si>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</si>
  <si>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</si>
  <si>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</si>
  <si>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</si>
  <si>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</si>
  <si>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</si>
  <si>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</si>
  <si>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</si>
  <si>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</si>
  <si>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</si>
  <si>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</si>
  <si>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</si>
  <si>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</si>
  <si>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</si>
  <si>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</si>
  <si>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</si>
  <si>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</si>
  <si>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</si>
  <si>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</si>
  <si>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</si>
  <si>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</si>
  <si>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</si>
  <si>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</si>
  <si>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</si>
  <si>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</si>
  <si>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</si>
  <si>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</si>
  <si>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</si>
  <si>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</si>
  <si>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</si>
  <si>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</si>
  <si>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</si>
  <si>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</si>
  <si>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</si>
  <si>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</si>
  <si>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</si>
  <si>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</si>
  <si>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</si>
  <si>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</si>
  <si>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</si>
  <si>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</si>
  <si>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</si>
  <si>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</si>
  <si>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</si>
  <si>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</si>
  <si>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</si>
  <si>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</si>
  <si>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</si>
  <si>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</si>
  <si>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</si>
  <si>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</si>
  <si>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</si>
  <si>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</si>
  <si>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</si>
  <si>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</si>
  <si>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</si>
  <si>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</si>
  <si>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</si>
  <si>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</si>
  <si>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</si>
  <si>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</si>
  <si>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</si>
  <si>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</si>
  <si>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</si>
  <si>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</si>
  <si>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</si>
  <si>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</si>
  <si>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</si>
  <si>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</si>
  <si>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</si>
  <si>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</si>
  <si>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</si>
  <si>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</si>
  <si>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</si>
  <si>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</si>
  <si>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</si>
  <si>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</si>
  <si>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</si>
  <si>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</si>
  <si>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</si>
  <si>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</si>
  <si>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</si>
  <si>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</si>
  <si>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</si>
  <si>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</si>
  <si>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</si>
  <si>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</si>
  <si>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</si>
  <si>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</si>
  <si>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</si>
  <si>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</si>
  <si>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</si>
  <si>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</si>
  <si>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</si>
  <si>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</si>
  <si>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</si>
  <si>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</si>
  <si>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</si>
  <si>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</si>
  <si>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</si>
  <si>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</si>
  <si>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</si>
  <si>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</si>
  <si>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</si>
  <si>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</si>
  <si>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</si>
  <si>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</si>
  <si>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</si>
  <si>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</si>
  <si>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</si>
  <si>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</si>
  <si>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</si>
  <si>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</si>
  <si>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</si>
  <si>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</si>
  <si>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</si>
  <si>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</si>
  <si>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</si>
  <si>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</si>
  <si>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</si>
  <si>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</si>
  <si>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</si>
  <si>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</si>
  <si>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</si>
  <si>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</si>
  <si>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</si>
  <si>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</si>
  <si>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</si>
  <si>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</si>
  <si>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</si>
  <si>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</si>
  <si>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</si>
  <si>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</si>
  <si>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</si>
  <si>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</si>
  <si>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</si>
  <si>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</si>
  <si>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</si>
  <si>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</si>
  <si>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</si>
  <si>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</si>
  <si>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</si>
  <si>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</si>
  <si>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</si>
  <si>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</si>
  <si>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</si>
  <si>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</si>
  <si>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</si>
  <si>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</si>
  <si>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</si>
  <si>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</si>
  <si>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</si>
  <si>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</si>
  <si>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</si>
  <si>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</si>
  <si>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</si>
  <si>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</si>
  <si>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</si>
  <si>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</si>
  <si>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</si>
  <si>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</si>
  <si>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</si>
  <si>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</si>
  <si>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</si>
  <si>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</si>
  <si>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</si>
  <si>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</si>
  <si>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</si>
  <si>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</si>
  <si>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</si>
  <si>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</si>
  <si>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</si>
  <si>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</si>
  <si>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</si>
  <si>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</si>
  <si>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</si>
  <si>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</si>
  <si>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</si>
  <si>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</si>
  <si>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</si>
  <si>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</si>
  <si>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</si>
  <si>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</si>
  <si>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</si>
  <si>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</si>
  <si>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</si>
  <si>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</si>
  <si>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</si>
  <si>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</si>
  <si>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</si>
  <si>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</si>
  <si>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</si>
  <si>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</si>
  <si>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</si>
  <si>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</si>
  <si>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</si>
  <si>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</si>
  <si>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</si>
  <si>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</si>
  <si>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</si>
  <si>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</si>
  <si>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</si>
  <si>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</si>
  <si>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</si>
  <si>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</si>
  <si>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</si>
  <si>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</si>
  <si>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</si>
  <si>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</si>
  <si>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</si>
  <si>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</si>
  <si>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</si>
  <si>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</si>
  <si>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</si>
  <si>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</si>
  <si>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</si>
  <si>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</si>
  <si>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</si>
  <si>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</si>
  <si>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</si>
  <si>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</si>
  <si>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</si>
  <si>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</si>
  <si>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</si>
  <si>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</si>
  <si>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</si>
  <si>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</si>
  <si>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</si>
  <si>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</si>
  <si>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</si>
  <si>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</si>
  <si>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</si>
  <si>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</si>
  <si>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</si>
  <si>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</si>
  <si>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</si>
  <si>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</si>
  <si>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</si>
  <si>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</si>
  <si>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</si>
  <si>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</si>
  <si>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</si>
  <si>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</si>
  <si>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</si>
  <si>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</si>
  <si>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</si>
  <si>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</si>
  <si>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</si>
  <si>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</si>
  <si>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</si>
  <si>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</si>
  <si>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</si>
  <si>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</si>
  <si>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</si>
  <si>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</si>
  <si>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</si>
  <si>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</si>
  <si>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</si>
  <si>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</si>
  <si>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</si>
  <si>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</si>
  <si>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</si>
  <si>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</si>
  <si>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</si>
  <si>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</si>
  <si>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</si>
  <si>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</si>
  <si>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</si>
  <si>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</si>
  <si>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</si>
  <si>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</si>
  <si>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</si>
  <si>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</si>
  <si>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</si>
  <si>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</si>
  <si>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</si>
  <si>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</si>
  <si>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</si>
  <si>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</si>
  <si>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</si>
  <si>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</si>
  <si>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</si>
  <si>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</si>
  <si>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</si>
  <si>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</si>
  <si>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</si>
  <si>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</si>
  <si>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</si>
  <si>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</si>
  <si>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</si>
  <si>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</si>
  <si>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</si>
  <si>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</si>
  <si>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</si>
  <si>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</si>
  <si>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</si>
  <si>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</si>
  <si>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</si>
  <si>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</si>
  <si>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</si>
  <si>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</si>
  <si>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</si>
  <si>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</si>
  <si>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</si>
  <si>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</si>
  <si>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</si>
  <si>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</si>
  <si>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</si>
  <si>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</si>
  <si>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</si>
  <si>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</si>
  <si>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</si>
  <si>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</si>
  <si>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</si>
  <si>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</si>
  <si>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</si>
  <si>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</si>
  <si>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</si>
  <si>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</si>
  <si>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</si>
  <si>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</si>
  <si>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</si>
  <si>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</si>
  <si>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</si>
  <si>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</si>
  <si>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</si>
  <si>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</si>
  <si>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</si>
  <si>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</si>
  <si>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</si>
  <si>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</si>
  <si>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</si>
  <si>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</si>
  <si>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</si>
  <si>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</si>
  <si>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</si>
  <si>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</si>
  <si>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</si>
  <si>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</si>
  <si>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</si>
  <si>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</si>
  <si>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</si>
  <si>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</si>
  <si>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</si>
  <si>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</si>
  <si>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</si>
  <si>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</si>
  <si>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</si>
  <si>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</si>
  <si>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</si>
  <si>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</si>
  <si>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</si>
  <si>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</si>
  <si>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</si>
  <si>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</si>
  <si>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</si>
  <si>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</si>
  <si>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</si>
  <si>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</si>
  <si>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</si>
  <si>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</si>
  <si>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</si>
  <si>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</si>
  <si>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</si>
  <si>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</si>
  <si>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</si>
  <si>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</si>
  <si>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</si>
  <si>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</si>
  <si>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</si>
  <si>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</si>
  <si>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</si>
  <si>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</si>
  <si>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</si>
  <si>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</si>
  <si>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</si>
  <si>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</si>
  <si>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</si>
  <si>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</si>
  <si>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</si>
  <si>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</si>
  <si>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</si>
  <si>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</si>
  <si>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</si>
  <si>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</si>
  <si>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</si>
  <si>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</si>
  <si>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</si>
  <si>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</si>
  <si>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</si>
  <si>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</si>
  <si>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</si>
  <si>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</si>
  <si>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</si>
  <si>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</si>
  <si>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</si>
  <si>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</si>
  <si>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</si>
  <si>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</si>
  <si>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</si>
  <si>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</si>
  <si>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</si>
  <si>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</si>
  <si>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</si>
  <si>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</si>
  <si>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</si>
  <si>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</si>
  <si>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</si>
  <si>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</si>
  <si>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</si>
  <si>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</si>
  <si>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</si>
  <si>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</si>
  <si>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</si>
  <si>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</si>
  <si>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</si>
  <si>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</si>
  <si>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</si>
  <si>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</si>
  <si>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</si>
  <si>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</si>
  <si>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</si>
  <si>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</si>
  <si>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</si>
  <si>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</si>
  <si>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</si>
  <si>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</si>
  <si>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</si>
  <si>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</si>
  <si>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</si>
  <si>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</si>
  <si>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</si>
  <si>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</si>
  <si>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</si>
  <si>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</si>
  <si>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</si>
  <si>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</si>
  <si>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</si>
  <si>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</si>
  <si>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</si>
  <si>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</si>
  <si>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</si>
  <si>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</si>
  <si>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</si>
  <si>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</si>
  <si>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</si>
  <si>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</si>
  <si>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</si>
  <si>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</si>
  <si>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</si>
  <si>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</si>
  <si>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</si>
  <si>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</si>
  <si>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</si>
  <si>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</si>
  <si>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</si>
  <si>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</si>
  <si>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</si>
  <si>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</si>
  <si>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</si>
  <si>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</si>
  <si>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</si>
  <si>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</si>
  <si>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</si>
  <si>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</si>
  <si>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</si>
  <si>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</si>
  <si>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</si>
  <si>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</si>
  <si>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</si>
  <si>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</si>
  <si>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</si>
  <si>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</si>
  <si>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</si>
  <si>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</si>
  <si>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</si>
  <si>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</si>
  <si>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</si>
  <si>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</si>
  <si>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</si>
  <si>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</si>
  <si>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</si>
  <si>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</si>
  <si>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</si>
  <si>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</si>
  <si>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</si>
  <si>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</si>
  <si>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</si>
  <si>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</si>
  <si>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</si>
  <si>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</si>
  <si>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</si>
  <si>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</si>
  <si>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</si>
  <si>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</si>
  <si>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</si>
  <si>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</si>
  <si>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</si>
  <si>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</si>
  <si>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</si>
  <si>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</si>
  <si>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</si>
  <si>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</si>
  <si>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</si>
  <si>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</si>
  <si>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</si>
  <si>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</si>
  <si>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</si>
  <si>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</si>
  <si>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</si>
  <si>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</si>
  <si>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</si>
  <si>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</si>
  <si>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</si>
  <si>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</si>
  <si>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</si>
  <si>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</si>
  <si>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</si>
  <si>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</si>
  <si>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</si>
  <si>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</si>
  <si>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</si>
  <si>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</si>
  <si>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</si>
  <si>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</si>
  <si>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</si>
  <si>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</si>
  <si>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</si>
  <si>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</si>
  <si>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</si>
  <si>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</si>
  <si>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</si>
  <si>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</si>
  <si>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</si>
  <si>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</si>
  <si>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</si>
  <si>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</si>
  <si>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</si>
  <si>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</si>
  <si>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</si>
  <si>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</si>
  <si>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</si>
  <si>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</si>
  <si>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</si>
  <si>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</si>
  <si>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</si>
  <si>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</si>
  <si>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</si>
  <si>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</si>
  <si>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</si>
  <si>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</si>
  <si>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</si>
  <si>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</si>
  <si>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</si>
  <si>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</si>
  <si>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</si>
  <si>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</si>
  <si>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</si>
  <si>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</si>
  <si>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</si>
  <si>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</si>
  <si>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</si>
  <si>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</si>
  <si>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</si>
  <si>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</si>
  <si>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</si>
  <si>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</si>
  <si>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</si>
  <si>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</si>
  <si>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</si>
  <si>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</si>
  <si>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</si>
  <si>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</si>
  <si>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</si>
  <si>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</si>
  <si>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</si>
  <si>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</si>
  <si>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</si>
  <si>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</si>
  <si>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</si>
  <si>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</si>
  <si>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</si>
  <si>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</si>
  <si>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</si>
  <si>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</si>
  <si>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</si>
  <si>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</si>
  <si>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</si>
  <si>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</si>
  <si>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</si>
  <si>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</si>
  <si>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</si>
  <si>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</si>
  <si>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</si>
  <si>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</si>
  <si>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</si>
  <si>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</si>
  <si>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</si>
  <si>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</si>
  <si>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</si>
  <si>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</si>
  <si>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</si>
  <si>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</si>
  <si>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</si>
  <si>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</si>
  <si>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</si>
  <si>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</si>
  <si>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</si>
  <si>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</si>
  <si>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</si>
  <si>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</si>
  <si>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</si>
  <si>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</si>
  <si>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</si>
  <si>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</si>
  <si>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</si>
  <si>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</si>
  <si>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</si>
  <si>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</si>
  <si>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</si>
  <si>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</si>
  <si>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</si>
  <si>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</si>
  <si>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</si>
  <si>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</si>
  <si>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</si>
  <si>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</si>
  <si>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</si>
  <si>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</si>
  <si>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</si>
  <si>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</si>
  <si>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</si>
  <si>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</si>
  <si>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</si>
  <si>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</si>
  <si>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</si>
  <si>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</si>
  <si>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</si>
  <si>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</si>
  <si>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</si>
  <si>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</si>
  <si>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</si>
  <si>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</si>
  <si>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</si>
  <si>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</si>
  <si>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</si>
  <si>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</si>
  <si>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</si>
  <si>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</si>
  <si>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</si>
  <si>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</si>
  <si>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</si>
  <si>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</si>
  <si>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</si>
  <si>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</si>
  <si>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</si>
  <si>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</si>
  <si>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</si>
  <si>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</si>
  <si>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</si>
  <si>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</si>
  <si>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</si>
  <si>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</si>
  <si>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</si>
  <si>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</si>
  <si>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</si>
  <si>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</si>
  <si>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</si>
  <si>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</si>
  <si>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</si>
  <si>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</si>
  <si>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</si>
  <si>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</si>
  <si>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</si>
  <si>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</si>
  <si>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</si>
  <si>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</si>
  <si>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</si>
  <si>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</si>
  <si>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</si>
  <si>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</si>
  <si>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</si>
  <si>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</si>
  <si>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</si>
  <si>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</si>
  <si>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</si>
  <si>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</si>
  <si>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</si>
  <si>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</si>
  <si>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</si>
  <si>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</si>
  <si>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</si>
  <si>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</si>
  <si>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</si>
  <si>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</si>
  <si>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</si>
  <si>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</si>
  <si>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</si>
  <si>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</si>
  <si>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</si>
  <si>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</si>
  <si>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</si>
  <si>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</si>
  <si>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</si>
  <si>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</si>
  <si>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</si>
  <si>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</si>
  <si>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</si>
  <si>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</si>
  <si>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</si>
  <si>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</si>
  <si>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</si>
  <si>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</si>
  <si>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</si>
  <si>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</si>
  <si>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</si>
  <si>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</si>
  <si>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</si>
  <si>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</si>
  <si>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</si>
  <si>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</si>
  <si>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</si>
  <si>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</si>
  <si>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</si>
  <si>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</si>
  <si>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</si>
  <si>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</si>
  <si>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</si>
  <si>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</si>
  <si>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</si>
  <si>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</si>
  <si>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</si>
  <si>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</si>
  <si>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</si>
  <si>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</si>
  <si>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</si>
  <si>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</si>
  <si>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</si>
  <si>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</si>
  <si>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</si>
  <si>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</si>
  <si>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</si>
  <si>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</si>
  <si>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</si>
  <si>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</si>
  <si>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</si>
  <si>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</si>
  <si>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</si>
  <si>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</si>
  <si>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</si>
  <si>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</si>
  <si>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</si>
  <si>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</si>
  <si>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</si>
  <si>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</si>
  <si>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</si>
  <si>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</si>
  <si>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</si>
  <si>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</si>
  <si>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</si>
  <si>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</si>
  <si>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</si>
  <si>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</si>
  <si>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</si>
  <si>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</si>
  <si>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</si>
  <si>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</si>
  <si>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</si>
  <si>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</si>
  <si>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</si>
  <si>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</si>
  <si>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</si>
  <si>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</si>
  <si>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</si>
  <si>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</si>
  <si>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</si>
  <si>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</si>
  <si>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</si>
  <si>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</si>
  <si>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</si>
  <si>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</si>
  <si>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</si>
  <si>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</si>
  <si>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</si>
  <si>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</si>
  <si>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</si>
  <si>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</si>
  <si>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</si>
  <si>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</si>
  <si>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</si>
  <si>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</si>
  <si>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</si>
  <si>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</si>
  <si>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</si>
  <si>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</si>
  <si>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</si>
  <si>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</si>
  <si>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</si>
  <si>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</si>
  <si>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</si>
  <si>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</si>
  <si>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</si>
  <si>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</si>
  <si>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</si>
  <si>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</si>
  <si>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</si>
  <si>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</si>
  <si>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</si>
  <si>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</si>
  <si>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</si>
  <si>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</si>
  <si>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</si>
  <si>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</si>
  <si>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</si>
  <si>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</si>
  <si>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</si>
  <si>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</si>
  <si>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</si>
  <si>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</si>
  <si>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</si>
  <si>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</si>
  <si>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</si>
  <si>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</si>
  <si>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</si>
  <si>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</si>
  <si>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</si>
  <si>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</si>
  <si>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</si>
  <si>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</si>
  <si>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</si>
  <si>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</si>
  <si>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</si>
  <si>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</si>
  <si>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</si>
  <si>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</si>
  <si>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</si>
  <si>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</si>
  <si>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</si>
  <si>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</si>
  <si>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</si>
  <si>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</si>
  <si>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</si>
  <si>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</si>
  <si>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</si>
  <si>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</si>
  <si>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</si>
  <si>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</si>
  <si>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</si>
  <si>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</si>
  <si>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</si>
  <si>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</si>
  <si>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</si>
  <si>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</si>
  <si>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</si>
  <si>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</si>
  <si>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</si>
  <si>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</si>
  <si>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</si>
  <si>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</si>
  <si>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</si>
  <si>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</si>
  <si>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</si>
  <si>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</si>
  <si>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</si>
  <si>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</si>
  <si>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</si>
  <si>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</si>
  <si>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</si>
  <si>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</si>
  <si>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</si>
  <si>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</si>
  <si>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</si>
  <si>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</si>
  <si>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</si>
  <si>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</si>
  <si>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</si>
  <si>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</si>
  <si>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</si>
  <si>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</si>
  <si>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</si>
  <si>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</si>
  <si>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</si>
  <si>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</si>
  <si>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</si>
  <si>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</si>
  <si>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</si>
  <si>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</si>
  <si>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</si>
  <si>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</si>
  <si>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</si>
  <si>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</si>
  <si>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</si>
  <si>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</si>
  <si>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</si>
  <si>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</si>
  <si>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</si>
  <si>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</si>
  <si>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</si>
  <si>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</si>
  <si>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</si>
  <si>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</si>
  <si>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</si>
  <si>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</si>
  <si>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</si>
  <si>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</si>
  <si>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</si>
  <si>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</si>
  <si>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</si>
  <si>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</si>
  <si>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</si>
  <si>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</si>
  <si>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</si>
  <si>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</si>
  <si>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</si>
  <si>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</si>
  <si>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</si>
  <si>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</si>
  <si>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</si>
  <si>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</si>
  <si>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</si>
  <si>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</si>
  <si>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</si>
  <si>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</si>
  <si>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</si>
  <si>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</si>
  <si>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</si>
  <si>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</si>
  <si>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</si>
  <si>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</si>
  <si>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</si>
  <si>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</si>
  <si>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</si>
  <si>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</si>
  <si>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</si>
  <si>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</si>
  <si>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</si>
  <si>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</si>
  <si>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</si>
  <si>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</si>
  <si>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</si>
  <si>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</si>
  <si>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</si>
  <si>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</si>
  <si>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</si>
  <si>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</si>
  <si>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</si>
  <si>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</si>
  <si>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</si>
  <si>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</si>
  <si>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</si>
  <si>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</si>
  <si>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</si>
  <si>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</si>
  <si>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</si>
  <si>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</si>
  <si>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</si>
  <si>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</si>
  <si>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</si>
  <si>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</si>
  <si>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</si>
  <si>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</si>
  <si>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</si>
  <si>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</si>
  <si>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</si>
  <si>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</si>
  <si>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</si>
  <si>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</si>
  <si>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</si>
  <si>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</si>
  <si>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</si>
  <si>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</si>
  <si>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</si>
  <si>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</si>
  <si>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</si>
  <si>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</si>
  <si>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</si>
  <si>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</si>
  <si>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</si>
  <si>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</si>
  <si>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</si>
  <si>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</si>
  <si>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</si>
  <si>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</si>
  <si>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</si>
  <si>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</si>
  <si>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</si>
  <si>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</si>
  <si>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</si>
  <si>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</si>
  <si>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</si>
  <si>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</si>
  <si>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</si>
  <si>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</si>
  <si>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</si>
  <si>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</si>
  <si>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</si>
  <si>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</si>
  <si>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</si>
  <si>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</si>
  <si>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</si>
  <si>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</si>
  <si>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</si>
  <si>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</si>
  <si>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</si>
  <si>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</si>
  <si>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</si>
  <si>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</si>
  <si>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</si>
  <si>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</si>
  <si>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</si>
  <si>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</si>
  <si>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</si>
  <si>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</si>
  <si>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</si>
  <si>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</si>
  <si>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</si>
  <si>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</si>
  <si>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</si>
  <si>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</si>
  <si>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</si>
  <si>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</si>
  <si>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</si>
  <si>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</si>
  <si>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</si>
  <si>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</si>
  <si>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</si>
  <si>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</si>
  <si>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</si>
  <si>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</si>
  <si>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</si>
  <si>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</si>
  <si>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</si>
  <si>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</si>
  <si>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</si>
  <si>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</si>
  <si>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</si>
  <si>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</si>
  <si>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</si>
  <si>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</si>
  <si>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</si>
  <si>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</si>
  <si>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</si>
  <si>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</si>
  <si>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</si>
  <si>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</si>
  <si>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</si>
  <si>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</si>
  <si>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</si>
  <si>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</si>
  <si>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</si>
  <si>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</si>
  <si>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</si>
  <si>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</si>
  <si>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</si>
  <si>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</si>
  <si>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</si>
  <si>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</si>
  <si>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</si>
  <si>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</si>
  <si>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</si>
  <si>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</si>
  <si>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</si>
  <si>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</si>
  <si>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</si>
  <si>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</si>
  <si>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</si>
  <si>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</si>
  <si>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</si>
  <si>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</si>
  <si>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</si>
  <si>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</si>
  <si>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</si>
  <si>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</si>
  <si>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</si>
  <si>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</si>
  <si>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</si>
  <si>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</si>
  <si>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</si>
  <si>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</si>
  <si>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</si>
  <si>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</si>
  <si>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</si>
  <si>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</si>
  <si>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</si>
  <si>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</si>
  <si>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</si>
  <si>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</si>
  <si>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</si>
  <si>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</si>
  <si>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</si>
  <si>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</si>
  <si>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</si>
  <si>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</si>
  <si>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</si>
  <si>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</si>
  <si>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</si>
  <si>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</si>
  <si>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</si>
  <si>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</si>
  <si>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</si>
  <si>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</si>
  <si>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</si>
  <si>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</si>
  <si>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</si>
  <si>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</si>
  <si>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</si>
  <si>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</si>
  <si>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</si>
  <si>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</si>
  <si>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</si>
  <si>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</si>
  <si>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</si>
  <si>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</si>
  <si>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</si>
  <si>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</si>
  <si>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</si>
  <si>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</si>
  <si>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</si>
  <si>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</si>
  <si>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</si>
  <si>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</si>
  <si>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</si>
  <si>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</si>
  <si>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</si>
  <si>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</si>
  <si>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</si>
  <si>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</si>
  <si>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</si>
  <si>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</si>
  <si>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</si>
  <si>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</si>
  <si>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</si>
  <si>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</si>
  <si>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</si>
  <si>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</si>
  <si>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</si>
  <si>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</si>
  <si>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</si>
  <si>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</si>
  <si>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</si>
  <si>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</si>
  <si>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</si>
  <si>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</si>
  <si>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</si>
  <si>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</si>
  <si>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</si>
  <si>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</si>
  <si>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</si>
  <si>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</si>
  <si>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</si>
  <si>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</si>
  <si>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</si>
  <si>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</si>
  <si>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</si>
  <si>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</si>
  <si>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</si>
  <si>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</si>
  <si>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</si>
  <si>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</si>
  <si>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</si>
  <si>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</si>
  <si>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</si>
  <si>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</si>
  <si>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</si>
  <si>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</si>
  <si>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</si>
  <si>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</si>
  <si>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</si>
  <si>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</si>
  <si>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</si>
  <si>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</si>
  <si>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</si>
  <si>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</si>
  <si>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</si>
  <si>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</si>
  <si>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</si>
  <si>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</si>
  <si>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</si>
  <si>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</si>
  <si>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</si>
  <si>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</si>
  <si>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</si>
  <si>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</si>
  <si>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</si>
  <si>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</si>
  <si>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</si>
  <si>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</si>
  <si>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</si>
  <si>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</si>
  <si>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</si>
  <si>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</si>
  <si>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</si>
  <si>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</si>
  <si>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</si>
  <si>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</si>
  <si>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</si>
  <si>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</si>
  <si>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</si>
  <si>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</si>
  <si>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</si>
  <si>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</si>
  <si>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</si>
  <si>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</si>
  <si>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</si>
  <si>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</si>
  <si>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</si>
  <si>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</si>
  <si>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</si>
  <si>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</si>
  <si>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</si>
  <si>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</si>
  <si>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</si>
  <si>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</si>
  <si>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</si>
  <si>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</si>
  <si>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</si>
  <si>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</si>
  <si>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</si>
  <si>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</si>
  <si>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</si>
  <si>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</si>
  <si>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</si>
  <si>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</si>
  <si>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</si>
  <si>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</si>
  <si>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</si>
  <si>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</si>
  <si>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</si>
  <si>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</si>
  <si>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</si>
  <si>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</si>
  <si>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</si>
  <si>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</si>
  <si>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</si>
  <si>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</si>
  <si>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</si>
  <si>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</si>
  <si>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</si>
  <si>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</si>
  <si>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</si>
  <si>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</si>
  <si>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</si>
  <si>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</si>
  <si>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</si>
  <si>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</si>
  <si>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</si>
  <si>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</si>
  <si>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</si>
  <si>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</si>
  <si>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</si>
  <si>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</si>
  <si>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</si>
  <si>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</si>
  <si>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</si>
  <si>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</si>
  <si>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</si>
  <si>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</si>
  <si>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</si>
  <si>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</si>
  <si>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</si>
  <si>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</si>
  <si>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</si>
  <si>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</si>
  <si>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</si>
  <si>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</si>
  <si>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</si>
  <si>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</si>
  <si>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</si>
  <si>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</si>
  <si>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</si>
  <si>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</si>
  <si>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</si>
  <si>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</si>
  <si>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</si>
  <si>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</si>
  <si>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</si>
  <si>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</si>
  <si>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</si>
  <si>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</si>
  <si>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</si>
  <si>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</si>
  <si>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</si>
  <si>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</si>
  <si>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</si>
  <si>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</si>
  <si>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</si>
  <si>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</si>
  <si>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</si>
  <si>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</si>
  <si>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</si>
  <si>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</si>
  <si>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</si>
  <si>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</si>
  <si>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</si>
  <si>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</si>
  <si>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</si>
  <si>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</si>
  <si>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</si>
  <si>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</si>
  <si>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</si>
  <si>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</si>
  <si>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</si>
  <si>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</si>
  <si>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</si>
  <si>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</si>
  <si>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</si>
  <si>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</si>
  <si>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</si>
  <si>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</si>
  <si>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</si>
  <si>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</si>
  <si>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</si>
  <si>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</si>
  <si>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</si>
  <si>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</si>
  <si>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</si>
  <si>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</si>
  <si>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</si>
  <si>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</si>
  <si>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</si>
  <si>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</si>
  <si>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</si>
  <si>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</si>
  <si>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</si>
  <si>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</si>
  <si>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</si>
  <si>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</si>
  <si>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</si>
  <si>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</si>
  <si>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</si>
  <si>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</si>
  <si>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</si>
  <si>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</si>
  <si>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</si>
  <si>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</si>
  <si>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</si>
  <si>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</si>
  <si>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</si>
  <si>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</si>
  <si>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</si>
  <si>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</si>
  <si>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</si>
  <si>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</si>
  <si>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</si>
  <si>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</si>
  <si>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</si>
  <si>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</si>
  <si>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</si>
  <si>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</si>
  <si>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</si>
  <si>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</si>
  <si>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</si>
  <si>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</si>
  <si>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</si>
  <si>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</si>
  <si>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</si>
  <si>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</si>
  <si>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</si>
  <si>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</si>
  <si>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</si>
  <si>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</si>
  <si>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</si>
  <si>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</si>
  <si>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</si>
  <si>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</si>
  <si>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</si>
  <si>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</si>
  <si>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</si>
  <si>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</si>
  <si>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</si>
  <si>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</si>
  <si>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</si>
  <si>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</si>
  <si>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</si>
  <si>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</si>
  <si>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</si>
  <si>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</si>
  <si>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</si>
  <si>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</si>
  <si>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</si>
  <si>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</si>
  <si>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</si>
  <si>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</si>
  <si>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</si>
  <si>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</si>
  <si>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</si>
  <si>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</si>
  <si>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</si>
  <si>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</si>
  <si>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</si>
  <si>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</si>
  <si>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</si>
  <si>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</si>
  <si>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</si>
  <si>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</si>
  <si>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</si>
  <si>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</si>
  <si>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</si>
  <si>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</si>
  <si>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</si>
  <si>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</si>
  <si>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</si>
  <si>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</si>
  <si>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</si>
  <si>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</si>
  <si>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</si>
  <si>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</si>
  <si>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</si>
  <si>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</si>
  <si>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</si>
  <si>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</si>
  <si>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</si>
  <si>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</si>
  <si>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</si>
  <si>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</si>
  <si>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</si>
  <si>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</si>
  <si>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</si>
  <si>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</si>
  <si>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</si>
  <si>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</si>
  <si>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</si>
  <si>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</si>
  <si>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</si>
  <si>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</si>
  <si>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</si>
  <si>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</si>
  <si>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</si>
  <si>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</si>
  <si>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</si>
  <si>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</si>
  <si>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</si>
  <si>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</si>
  <si>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</si>
  <si>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</si>
  <si>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</si>
  <si>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</si>
  <si>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</si>
  <si>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</si>
  <si>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</si>
  <si>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</si>
  <si>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</si>
  <si>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</si>
  <si>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</si>
  <si>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</si>
  <si>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</si>
  <si>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</si>
  <si>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</si>
  <si>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</si>
  <si>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</si>
  <si>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</si>
  <si>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</si>
  <si>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</si>
  <si>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</si>
  <si>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</si>
  <si>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</si>
  <si>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</si>
  <si>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</si>
  <si>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</si>
  <si>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</si>
  <si>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</si>
  <si>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</si>
  <si>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</si>
  <si>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</si>
  <si>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</si>
  <si>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</si>
  <si>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</si>
  <si>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</si>
  <si>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</si>
  <si>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</si>
  <si>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</si>
  <si>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</si>
  <si>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</si>
  <si>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</si>
  <si>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</si>
  <si>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</si>
  <si>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</si>
  <si>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</si>
  <si>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</si>
  <si>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</si>
  <si>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</si>
  <si>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</si>
  <si>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</si>
  <si>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</si>
  <si>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</si>
  <si>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</si>
  <si>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</si>
  <si>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</si>
  <si>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</si>
  <si>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</si>
  <si>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</si>
  <si>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</si>
  <si>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</si>
  <si>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</si>
  <si>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</si>
  <si>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</si>
  <si>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</si>
  <si>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</si>
  <si>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</si>
  <si>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</si>
  <si>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</si>
  <si>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</si>
  <si>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</si>
  <si>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</si>
  <si>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</si>
  <si>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</si>
  <si>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</si>
  <si>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</si>
  <si>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</si>
  <si>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</si>
  <si>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</si>
  <si>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</si>
  <si>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</si>
  <si>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</si>
  <si>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</si>
  <si>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</si>
  <si>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</si>
  <si>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</si>
  <si>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</si>
  <si>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</si>
  <si>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</si>
  <si>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</si>
  <si>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</si>
  <si>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</si>
  <si>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</si>
  <si>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</si>
  <si>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</si>
  <si>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</si>
  <si>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</si>
  <si>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</si>
  <si>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</si>
  <si>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</si>
  <si>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</si>
  <si>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</si>
  <si>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</si>
  <si>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</si>
  <si>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</si>
  <si>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</si>
  <si>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</si>
  <si>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</si>
  <si>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</si>
  <si>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</si>
  <si>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</si>
  <si>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</si>
  <si>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</si>
  <si>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</si>
  <si>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</si>
  <si>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</si>
  <si>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</si>
  <si>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</si>
  <si>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</si>
  <si>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</si>
  <si>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</si>
  <si>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</si>
  <si>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</si>
  <si>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</si>
  <si>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</si>
  <si>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</si>
  <si>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</si>
  <si>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</si>
  <si>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</si>
  <si>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</si>
  <si>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</si>
  <si>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</si>
  <si>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</si>
  <si>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</si>
  <si>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</si>
  <si>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</si>
  <si>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</si>
  <si>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</si>
  <si>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</si>
  <si>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</si>
  <si>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</si>
  <si>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</si>
  <si>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</si>
  <si>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</si>
  <si>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</si>
  <si>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</si>
  <si>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</si>
  <si>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</si>
  <si>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</si>
  <si>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</si>
  <si>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</si>
  <si>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</si>
  <si>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</si>
  <si>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</si>
  <si>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</si>
  <si>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</si>
  <si>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</si>
  <si>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</si>
  <si>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</si>
  <si>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</si>
  <si>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</si>
  <si>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</si>
  <si>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</si>
  <si>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</si>
  <si>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</si>
  <si>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</si>
  <si>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</si>
  <si>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</si>
  <si>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</si>
  <si>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</si>
  <si>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</si>
  <si>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</si>
  <si>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</si>
  <si>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</si>
  <si>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</si>
  <si>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</si>
  <si>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</si>
  <si>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</si>
  <si>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</si>
  <si>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</si>
  <si>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</si>
  <si>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</si>
  <si>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</si>
  <si>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</si>
  <si>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</si>
  <si>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</si>
  <si>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</si>
  <si>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</si>
  <si>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</si>
  <si>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</si>
  <si>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</si>
  <si>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</si>
  <si>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</si>
  <si>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</si>
  <si>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</si>
  <si>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</si>
  <si>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</si>
  <si>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</si>
  <si>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</si>
  <si>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</si>
  <si>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</si>
  <si>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</si>
  <si>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</si>
  <si>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</si>
  <si>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</si>
  <si>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</si>
  <si>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</si>
  <si>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</si>
  <si>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</si>
  <si>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</si>
  <si>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</si>
  <si>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</si>
  <si>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</si>
  <si>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</si>
  <si>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</si>
  <si>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</si>
  <si>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</si>
  <si>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</si>
  <si>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</si>
  <si>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</si>
  <si>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</si>
  <si>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</si>
  <si>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</si>
  <si>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</si>
  <si>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</si>
  <si>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</si>
  <si>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</si>
  <si>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</si>
  <si>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</si>
  <si>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</si>
  <si>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</si>
  <si>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</si>
  <si>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</si>
  <si>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</si>
  <si>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</si>
  <si>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</si>
  <si>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</si>
  <si>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</si>
  <si>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</si>
  <si>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</si>
  <si>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</si>
  <si>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</si>
  <si>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</si>
  <si>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</si>
  <si>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</si>
  <si>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</si>
  <si>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</si>
  <si>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</si>
  <si>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</si>
  <si>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</si>
  <si>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</si>
  <si>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</si>
  <si>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</si>
  <si>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</si>
  <si>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</si>
  <si>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</si>
  <si>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</si>
  <si>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</si>
  <si>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</si>
  <si>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</si>
  <si>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</si>
  <si>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</si>
  <si>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</si>
  <si>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</si>
  <si>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</si>
  <si>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</si>
  <si>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</si>
  <si>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</si>
  <si>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</si>
  <si>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</si>
  <si>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</si>
  <si>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</si>
  <si>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</si>
  <si>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</si>
  <si>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</si>
  <si>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</si>
  <si>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</si>
  <si>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</si>
  <si>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</si>
  <si>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</si>
  <si>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</si>
  <si>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</si>
  <si>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</si>
  <si>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</si>
  <si>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</si>
  <si>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</si>
  <si>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</si>
  <si>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</si>
  <si>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</si>
  <si>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</si>
  <si>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</si>
  <si>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</si>
  <si>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</si>
  <si>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</si>
  <si>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</si>
  <si>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</si>
  <si>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</si>
  <si>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</si>
  <si>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</si>
  <si>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</si>
  <si>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</si>
  <si>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</si>
  <si>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</si>
  <si>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</si>
  <si>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</si>
  <si>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</si>
  <si>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</si>
  <si>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</si>
  <si>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</si>
  <si>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</si>
  <si>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</si>
  <si>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</si>
  <si>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</si>
  <si>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</si>
  <si>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</si>
  <si>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</si>
  <si>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</si>
  <si>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</si>
  <si>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</si>
  <si>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</si>
  <si>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</si>
  <si>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</si>
  <si>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</si>
  <si>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</si>
  <si>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</si>
  <si>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</si>
  <si>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</si>
  <si>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</si>
  <si>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</si>
  <si>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</si>
  <si>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</si>
  <si>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</si>
  <si>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</si>
  <si>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</si>
  <si>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</si>
  <si>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</si>
  <si>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</si>
  <si>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</si>
  <si>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</si>
  <si>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</si>
  <si>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</si>
  <si>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</si>
  <si>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</si>
  <si>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</si>
  <si>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</si>
  <si>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</si>
  <si>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</si>
  <si>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</si>
  <si>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</si>
  <si>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</si>
  <si>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</si>
  <si>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</si>
  <si>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</si>
  <si>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</si>
  <si>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</si>
  <si>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</si>
  <si>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</si>
  <si>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</si>
  <si>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</si>
  <si>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</si>
  <si>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</si>
  <si>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</si>
  <si>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</si>
  <si>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</si>
  <si>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</si>
  <si>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</si>
  <si>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</si>
  <si>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</si>
  <si>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</si>
  <si>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</si>
  <si>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</si>
  <si>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</si>
  <si>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</si>
  <si>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</si>
  <si>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</si>
  <si>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</si>
  <si>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</si>
  <si>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</si>
  <si>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</si>
  <si>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</si>
  <si>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</si>
  <si>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</si>
  <si>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</si>
  <si>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</si>
  <si>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</si>
  <si>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</si>
  <si>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</si>
  <si>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</si>
  <si>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</si>
  <si>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</si>
  <si>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</si>
  <si>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</si>
  <si>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</si>
  <si>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</si>
  <si>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</si>
  <si>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</si>
  <si>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</si>
  <si>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</si>
  <si>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</si>
  <si>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</si>
  <si>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</si>
  <si>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</si>
  <si>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</si>
  <si>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</si>
  <si>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</si>
  <si>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</si>
  <si>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</si>
  <si>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</si>
  <si>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</si>
  <si>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</si>
  <si>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</si>
  <si>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</si>
  <si>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</si>
  <si>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</si>
  <si>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</si>
  <si>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</si>
  <si>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</si>
  <si>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</si>
  <si>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</si>
  <si>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</si>
  <si>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</si>
  <si>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</si>
  <si>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</si>
  <si>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</si>
  <si>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</si>
  <si>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</si>
  <si>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</si>
  <si>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</si>
  <si>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</si>
  <si>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</si>
  <si>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</si>
  <si>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</si>
  <si>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</si>
  <si>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</si>
  <si>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</si>
  <si>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</si>
  <si>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</si>
  <si>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</si>
  <si>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</si>
  <si>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</si>
  <si>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</si>
  <si>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</si>
  <si>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</si>
  <si>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</si>
  <si>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</si>
  <si>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</si>
  <si>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</si>
  <si>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</si>
  <si>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</si>
  <si>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</si>
  <si>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</si>
  <si>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</si>
  <si>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</si>
  <si>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</si>
  <si>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</si>
  <si>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</si>
  <si>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</si>
  <si>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</si>
  <si>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</si>
  <si>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</si>
  <si>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</si>
  <si>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</si>
  <si>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</si>
  <si>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</si>
  <si>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</si>
  <si>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</si>
  <si>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</si>
  <si>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</si>
  <si>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</si>
  <si>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</si>
  <si>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</si>
  <si>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</si>
  <si>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</si>
  <si>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</si>
  <si>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</si>
  <si>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</si>
  <si>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</si>
  <si>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</si>
  <si>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</si>
  <si>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</si>
  <si>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</si>
  <si>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</si>
  <si>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</si>
  <si>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</si>
  <si>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</si>
  <si>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</si>
  <si>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</si>
  <si>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</si>
  <si>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</si>
  <si>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</si>
  <si>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</si>
  <si>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</si>
  <si>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</si>
  <si>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</si>
  <si>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</si>
  <si>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</si>
  <si>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</si>
  <si>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</si>
  <si>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</si>
  <si>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</si>
  <si>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</si>
  <si>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</si>
  <si>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</si>
  <si>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</si>
  <si>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</si>
  <si>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</si>
  <si>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</si>
  <si>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</si>
  <si>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</si>
  <si>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</si>
  <si>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</si>
  <si>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</si>
  <si>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</si>
  <si>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</si>
  <si>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</si>
  <si>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</si>
  <si>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</si>
  <si>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</si>
  <si>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</si>
  <si>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</si>
  <si>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</si>
  <si>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</si>
  <si>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</si>
  <si>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</si>
  <si>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</si>
  <si>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</si>
  <si>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</si>
  <si>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</si>
  <si>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</si>
  <si>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</si>
  <si>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</si>
  <si>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</si>
  <si>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</si>
  <si>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</si>
  <si>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</si>
  <si>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</si>
  <si>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</si>
  <si>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</si>
  <si>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</si>
  <si>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</si>
  <si>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</si>
  <si>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</si>
  <si>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</si>
  <si>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</si>
  <si>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</si>
  <si>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</si>
  <si>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</si>
  <si>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</si>
  <si>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</si>
  <si>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</si>
  <si>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</si>
  <si>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</si>
  <si>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</si>
  <si>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</si>
  <si>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</si>
  <si>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</si>
  <si>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</si>
  <si>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</si>
  <si>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</si>
  <si>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</si>
  <si>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</si>
  <si>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</si>
  <si>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</si>
  <si>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</si>
  <si>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</si>
  <si>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</si>
  <si>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</si>
  <si>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</si>
  <si>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</si>
  <si>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</si>
  <si>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</si>
  <si>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</si>
  <si>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</si>
  <si>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</si>
  <si>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</si>
  <si>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</si>
  <si>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</si>
  <si>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</si>
  <si>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</si>
  <si>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</si>
  <si>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</si>
  <si>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</si>
  <si>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</si>
  <si>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</si>
  <si>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</si>
  <si>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</si>
  <si>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</si>
  <si>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</si>
  <si>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</si>
  <si>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</si>
  <si>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</si>
  <si>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</si>
  <si>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</si>
  <si>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</si>
  <si>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</si>
  <si>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</si>
  <si>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</si>
  <si>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</si>
  <si>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</si>
  <si>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</si>
  <si>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</si>
  <si>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</si>
  <si>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</si>
  <si>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</si>
  <si>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</si>
  <si>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</si>
  <si>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</si>
  <si>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</si>
  <si>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</si>
  <si>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</si>
  <si>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</si>
  <si>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</si>
  <si>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</si>
  <si>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</si>
  <si>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</si>
  <si>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</si>
  <si>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</si>
  <si>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</si>
  <si>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</si>
  <si>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</si>
  <si>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</si>
  <si>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</si>
  <si>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</si>
  <si>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</si>
  <si>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</si>
  <si>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</si>
  <si>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</si>
  <si>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</si>
  <si>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</si>
  <si>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</si>
  <si>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</si>
  <si>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</si>
  <si>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</si>
  <si>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</si>
  <si>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</si>
  <si>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</si>
  <si>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</si>
  <si>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</si>
  <si>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</si>
  <si>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</si>
  <si>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</si>
  <si>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</si>
  <si>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</si>
  <si>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</si>
  <si>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</si>
  <si>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</si>
  <si>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</si>
  <si>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</si>
  <si>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</si>
  <si>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</si>
  <si>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</si>
  <si>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</si>
  <si>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</si>
  <si>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</si>
  <si>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</si>
  <si>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</si>
  <si>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</si>
  <si>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</si>
  <si>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</si>
  <si>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</si>
  <si>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</si>
  <si>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</si>
  <si>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</si>
  <si>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</si>
  <si>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</si>
  <si>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</si>
  <si>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</si>
  <si>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</si>
  <si>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</si>
  <si>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</si>
  <si>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</si>
  <si>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</si>
  <si>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</si>
  <si>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</si>
  <si>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</si>
  <si>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</si>
  <si>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</si>
  <si>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</si>
  <si>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</si>
  <si>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</si>
  <si>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</si>
  <si>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</si>
  <si>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</si>
  <si>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</si>
  <si>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</si>
  <si>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</si>
  <si>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</si>
  <si>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</si>
  <si>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</si>
  <si>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</si>
  <si>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</si>
  <si>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</si>
  <si>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</si>
  <si>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</si>
  <si>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</si>
  <si>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</si>
  <si>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</si>
  <si>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</si>
  <si>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</si>
  <si>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</si>
  <si>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</si>
  <si>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</si>
  <si>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</si>
  <si>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</si>
  <si>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</si>
  <si>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</si>
  <si>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</si>
  <si>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</si>
  <si>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</si>
  <si>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</si>
  <si>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</si>
  <si>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</si>
  <si>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</si>
  <si>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</si>
  <si>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</si>
  <si>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</si>
  <si>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</si>
  <si>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</si>
  <si>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</si>
  <si>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</si>
  <si>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</si>
  <si>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</si>
  <si>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</si>
  <si>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</si>
  <si>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</si>
  <si>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</si>
  <si>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</si>
  <si>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</si>
  <si>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</si>
  <si>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</si>
  <si>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</si>
  <si>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</si>
  <si>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</si>
  <si>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</si>
  <si>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</si>
  <si>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</si>
  <si>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</si>
  <si>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</si>
  <si>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</si>
  <si>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</si>
  <si>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</si>
  <si>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</si>
  <si>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</si>
  <si>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</si>
  <si>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</si>
  <si>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</si>
  <si>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</si>
  <si>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</si>
  <si>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</si>
  <si>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</si>
  <si>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</si>
  <si>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</si>
  <si>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</si>
  <si>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</si>
  <si>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</si>
  <si>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</si>
  <si>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</si>
  <si>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</si>
  <si>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</si>
  <si>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</si>
  <si>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</si>
  <si>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</si>
  <si>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</si>
  <si>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</si>
  <si>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</si>
  <si>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</si>
  <si>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</si>
  <si>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</si>
  <si>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</si>
  <si>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</si>
  <si>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</si>
  <si>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</si>
  <si>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</si>
  <si>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</si>
  <si>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</si>
  <si>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</si>
  <si>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</si>
  <si>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</si>
  <si>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</si>
  <si>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</si>
  <si>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</si>
  <si>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</si>
  <si>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</si>
  <si>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</si>
  <si>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</si>
  <si>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</si>
  <si>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</si>
  <si>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</si>
  <si>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</si>
  <si>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</si>
  <si>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</si>
  <si>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</si>
  <si>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</si>
  <si>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</si>
  <si>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</si>
  <si>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</si>
  <si>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</si>
  <si>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</si>
  <si>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</si>
  <si>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</si>
  <si>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</si>
  <si>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</si>
  <si>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</si>
  <si>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</si>
  <si>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</si>
  <si>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</si>
  <si>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</si>
  <si>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</si>
  <si>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</si>
  <si>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</si>
  <si>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</si>
  <si>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</si>
  <si>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</si>
  <si>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</si>
  <si>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</si>
  <si>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</si>
  <si>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</si>
  <si>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</si>
  <si>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</si>
  <si>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</si>
  <si>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</si>
  <si>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</si>
  <si>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</si>
  <si>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</si>
  <si>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</si>
  <si>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</si>
  <si>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</si>
  <si>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</si>
  <si>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</si>
  <si>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</si>
  <si>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</si>
  <si>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</si>
  <si>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</si>
  <si>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</si>
  <si>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</si>
  <si>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</si>
  <si>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</si>
  <si>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</si>
  <si>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</si>
  <si>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</si>
  <si>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</si>
  <si>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</si>
  <si>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</si>
  <si>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</si>
  <si>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</si>
  <si>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</si>
  <si>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</si>
  <si>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</si>
  <si>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</si>
  <si>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</si>
  <si>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</si>
  <si>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</si>
  <si>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</si>
  <si>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</si>
  <si>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</si>
  <si>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</si>
  <si>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</si>
  <si>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</si>
  <si>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</si>
  <si>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</si>
  <si>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</si>
  <si>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</si>
  <si>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</si>
  <si>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</si>
  <si>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</si>
  <si>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</si>
  <si>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</si>
  <si>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</si>
  <si>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</si>
  <si>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</si>
  <si>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</si>
  <si>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</si>
  <si>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</si>
  <si>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</si>
  <si>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</si>
  <si>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</si>
  <si>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</si>
  <si>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</si>
  <si>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</si>
  <si>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</si>
  <si>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</si>
  <si>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</si>
  <si>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</si>
  <si>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</si>
  <si>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</si>
  <si>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</si>
  <si>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</si>
  <si>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</si>
  <si>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</si>
  <si>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</si>
  <si>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</si>
  <si>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</si>
  <si>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</si>
  <si>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</si>
  <si>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</si>
  <si>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</si>
  <si>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</si>
  <si>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</si>
  <si>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</si>
  <si>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</si>
  <si>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</si>
  <si>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</si>
  <si>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</si>
  <si>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</si>
  <si>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</si>
  <si>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</si>
  <si>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</si>
  <si>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</si>
  <si>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</si>
  <si>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</si>
  <si>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</si>
  <si>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</si>
  <si>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</si>
  <si>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</si>
  <si>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</si>
  <si>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</si>
  <si>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</si>
  <si>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</si>
  <si>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</si>
  <si>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</si>
  <si>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</si>
  <si>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</si>
  <si>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</si>
  <si>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</si>
  <si>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</si>
  <si>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</si>
  <si>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</si>
  <si>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</si>
  <si>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</si>
  <si>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</si>
  <si>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</si>
  <si>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</si>
  <si>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</si>
  <si>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</si>
  <si>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</si>
  <si>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</si>
  <si>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</si>
  <si>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</si>
  <si>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</si>
  <si>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</si>
  <si>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</si>
  <si>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</si>
  <si>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</si>
  <si>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</si>
  <si>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</si>
  <si>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</si>
  <si>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</si>
  <si>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</si>
  <si>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</si>
  <si>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</si>
  <si>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</si>
  <si>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</si>
  <si>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</si>
  <si>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</si>
  <si>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</si>
  <si>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</si>
  <si>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</si>
  <si>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</si>
  <si>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</si>
  <si>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</si>
  <si>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</si>
  <si>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</si>
  <si>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</si>
  <si>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</si>
  <si>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</si>
  <si>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</si>
  <si>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</si>
  <si>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</si>
  <si>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</si>
  <si>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</si>
  <si>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</si>
  <si>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</si>
  <si>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</si>
  <si>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</si>
  <si>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</si>
  <si>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</si>
  <si>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</si>
  <si>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</si>
  <si>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</si>
  <si>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</si>
  <si>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</si>
  <si>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</si>
  <si>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</si>
  <si>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</si>
  <si>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</si>
  <si>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</si>
  <si>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</si>
  <si>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</si>
  <si>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</si>
  <si>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</si>
  <si>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</si>
  <si>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</si>
  <si>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</si>
  <si>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</si>
  <si>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</si>
  <si>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</si>
  <si>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</si>
  <si>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</si>
  <si>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</si>
  <si>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</si>
  <si>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</si>
  <si>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</si>
  <si>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</si>
  <si>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</si>
  <si>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</si>
  <si>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</si>
  <si>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</si>
  <si>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</si>
  <si>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</si>
  <si>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</si>
  <si>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</si>
  <si>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</si>
  <si>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</si>
  <si>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</si>
  <si>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</si>
  <si>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</si>
  <si>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</si>
  <si>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</si>
  <si>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</si>
  <si>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</si>
  <si>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</si>
  <si>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</si>
  <si>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</si>
  <si>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</si>
  <si>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</si>
  <si>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</si>
  <si>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</si>
  <si>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</si>
  <si>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</si>
  <si>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</si>
  <si>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</si>
  <si>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</si>
  <si>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</si>
  <si>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</si>
  <si>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</si>
  <si>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</si>
  <si>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</si>
  <si>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</si>
  <si>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</si>
  <si>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</si>
  <si>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</si>
  <si>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</si>
  <si>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</si>
  <si>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</si>
  <si>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</si>
  <si>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</si>
  <si>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</si>
  <si>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</si>
  <si>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</si>
  <si>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</si>
  <si>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</si>
  <si>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</si>
  <si>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</si>
  <si>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</si>
  <si>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</si>
  <si>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</si>
  <si>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</si>
  <si>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</si>
  <si>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</si>
  <si>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</si>
  <si>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</si>
  <si>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</si>
  <si>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</si>
  <si>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</si>
  <si>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</si>
  <si>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</si>
  <si>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</si>
  <si>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</si>
  <si>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</si>
  <si>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</si>
  <si>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</si>
  <si>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</si>
  <si>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</si>
  <si>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</si>
  <si>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</si>
  <si>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</si>
  <si>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</si>
  <si>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</si>
  <si>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</si>
  <si>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</si>
  <si>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</si>
  <si>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</si>
  <si>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</si>
  <si>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</si>
  <si>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</si>
  <si>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</si>
  <si>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</si>
  <si>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</si>
  <si>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</si>
  <si>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</si>
  <si>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</si>
  <si>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</si>
  <si>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</si>
  <si>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</si>
  <si>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</si>
  <si>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</si>
  <si>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</si>
  <si>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</si>
  <si>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</si>
  <si>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</si>
  <si>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</si>
  <si>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</si>
  <si>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</si>
  <si>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</si>
  <si>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</si>
  <si>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</si>
  <si>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</si>
  <si>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</si>
  <si>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</si>
  <si>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</si>
  <si>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</si>
  <si>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</si>
  <si>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</si>
  <si>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</si>
  <si>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</si>
  <si>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</si>
  <si>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</si>
  <si>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</si>
  <si>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</si>
  <si>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</si>
  <si>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</si>
  <si>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</si>
  <si>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</si>
  <si>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</si>
  <si>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</si>
  <si>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</si>
  <si>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</si>
  <si>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</si>
  <si>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</si>
  <si>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</si>
  <si>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</si>
  <si>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</si>
  <si>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</si>
  <si>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</si>
  <si>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</si>
  <si>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</si>
  <si>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</si>
  <si>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</si>
  <si>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</si>
  <si>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</si>
  <si>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</si>
  <si>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</si>
  <si>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</si>
  <si>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</si>
  <si>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</si>
  <si>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</si>
  <si>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</si>
  <si>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</si>
  <si>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</si>
  <si>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</si>
  <si>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</si>
  <si>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</si>
  <si>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</si>
  <si>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</si>
  <si>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</si>
  <si>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</si>
  <si>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</si>
  <si>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</si>
  <si>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</si>
  <si>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</si>
  <si>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</si>
  <si>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</si>
  <si>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</si>
  <si>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</si>
  <si>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</si>
  <si>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</si>
  <si>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</si>
  <si>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</si>
  <si>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</si>
  <si>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</si>
  <si>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</si>
  <si>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</si>
  <si>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</si>
  <si>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</si>
  <si>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</si>
  <si>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</si>
  <si>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</si>
  <si>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</si>
  <si>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</si>
  <si>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</si>
  <si>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</si>
  <si>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</si>
  <si>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</si>
  <si>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</si>
  <si>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</si>
  <si>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</si>
  <si>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</si>
  <si>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</si>
  <si>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</si>
  <si>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</si>
  <si>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</si>
  <si>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</si>
  <si>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</si>
  <si>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</si>
  <si>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</si>
  <si>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</si>
  <si>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</si>
  <si>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</si>
  <si>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</si>
  <si>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</si>
  <si>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</si>
  <si>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</si>
  <si>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</si>
  <si>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</si>
  <si>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</si>
  <si>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</si>
  <si>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</si>
  <si>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</si>
  <si>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</si>
  <si>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</si>
  <si>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</si>
  <si>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</si>
  <si>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</si>
  <si>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</si>
  <si>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</si>
  <si>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</si>
  <si>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</si>
  <si>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</si>
  <si>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</si>
  <si>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</si>
  <si>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</si>
  <si>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</si>
  <si>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</si>
  <si>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</si>
  <si>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</si>
  <si>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</si>
  <si>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</si>
  <si>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</si>
  <si>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</si>
  <si>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</si>
  <si>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</si>
  <si>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</si>
  <si>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</si>
  <si>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</si>
  <si>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</si>
  <si>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</si>
  <si>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</si>
  <si>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</si>
  <si>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</si>
  <si>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</si>
  <si>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</si>
  <si>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</si>
  <si>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</si>
  <si>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</si>
  <si>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</si>
  <si>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</si>
  <si>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</si>
  <si>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</si>
  <si>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</si>
  <si>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</si>
  <si>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</si>
  <si>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</si>
  <si>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</si>
  <si>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</si>
  <si>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</si>
  <si>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</si>
  <si>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</si>
  <si>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</si>
  <si>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</si>
  <si>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</si>
  <si>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</si>
  <si>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</si>
  <si>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</si>
  <si>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</si>
  <si>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</si>
  <si>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</si>
  <si>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</si>
  <si>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</si>
  <si>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</si>
  <si>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</si>
  <si>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</si>
  <si>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</si>
  <si>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</si>
  <si>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</si>
  <si>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</si>
  <si>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</si>
  <si>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</si>
  <si>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</si>
  <si>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</si>
  <si>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</si>
  <si>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</si>
  <si>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</si>
  <si>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</si>
  <si>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</si>
  <si>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</si>
  <si>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</si>
  <si>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</si>
  <si>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</si>
  <si>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</si>
  <si>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</si>
  <si>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</si>
  <si>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</si>
  <si>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</si>
  <si>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</si>
  <si>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</si>
  <si>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</si>
  <si>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</si>
  <si>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</si>
  <si>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</si>
  <si>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</si>
  <si>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</si>
  <si>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</si>
  <si>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</si>
  <si>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</si>
  <si>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</si>
  <si>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</si>
  <si>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</si>
  <si>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</si>
  <si>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</si>
  <si>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</si>
  <si>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</si>
  <si>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</si>
  <si>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</si>
  <si>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</si>
  <si>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</si>
  <si>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</si>
  <si>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</si>
  <si>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</si>
  <si>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</si>
  <si>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</si>
  <si>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</si>
  <si>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</si>
  <si>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</si>
  <si>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</si>
  <si>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</si>
  <si>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</si>
  <si>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</si>
  <si>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</si>
  <si>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</si>
  <si>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</si>
  <si>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</si>
  <si>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</si>
  <si>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</si>
  <si>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</si>
  <si>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</si>
  <si>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</si>
  <si>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</si>
  <si>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</si>
  <si>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</si>
  <si>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</si>
  <si>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</si>
  <si>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</si>
  <si>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</si>
  <si>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</si>
  <si>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</si>
  <si>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</si>
  <si>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</si>
  <si>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</si>
  <si>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</si>
  <si>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</si>
  <si>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</si>
  <si>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</si>
  <si>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</si>
  <si>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</si>
  <si>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</si>
  <si>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</si>
  <si>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</si>
  <si>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</si>
  <si>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</si>
  <si>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</si>
  <si>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</si>
  <si>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</si>
  <si>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</si>
  <si>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</si>
  <si>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</si>
  <si>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</si>
  <si>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</si>
  <si>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</si>
  <si>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</si>
  <si>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</si>
  <si>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</si>
  <si>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</si>
  <si>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</si>
  <si>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</si>
  <si>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</si>
  <si>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</si>
  <si>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</si>
  <si>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</si>
  <si>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</si>
  <si>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</si>
  <si>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</si>
  <si>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</si>
  <si>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</si>
  <si>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</si>
  <si>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</si>
  <si>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</si>
  <si>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</si>
  <si>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</si>
  <si>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</si>
  <si>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</si>
  <si>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</si>
  <si>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</si>
  <si>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</si>
  <si>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</si>
  <si>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</si>
  <si>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</si>
  <si>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</si>
  <si>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</si>
  <si>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</si>
  <si>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</si>
  <si>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</si>
  <si>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</si>
  <si>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</si>
  <si>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</si>
  <si>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</si>
  <si>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</si>
  <si>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</si>
  <si>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</si>
  <si>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</si>
  <si>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</si>
  <si>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</si>
  <si>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</si>
  <si>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</si>
  <si>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</si>
  <si>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</si>
  <si>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</si>
  <si>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</si>
  <si>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</si>
  <si>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</si>
  <si>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</si>
  <si>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</si>
  <si>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</si>
  <si>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</si>
  <si>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</si>
  <si>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</si>
  <si>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</si>
  <si>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</si>
  <si>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</si>
  <si>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</si>
  <si>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</si>
  <si>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</si>
  <si>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</si>
  <si>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</si>
  <si>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</si>
  <si>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</si>
  <si>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</si>
  <si>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</si>
  <si>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</si>
  <si>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</si>
  <si>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</si>
  <si>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</si>
  <si>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</si>
  <si>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</si>
  <si>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</si>
  <si>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</si>
  <si>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</si>
  <si>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</si>
  <si>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</si>
  <si>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</si>
  <si>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</si>
  <si>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</si>
  <si>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</si>
  <si>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</si>
  <si>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</si>
  <si>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</si>
  <si>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</si>
  <si>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</si>
  <si>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</si>
  <si>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</si>
  <si>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</si>
  <si>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</si>
  <si>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</si>
  <si>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</si>
  <si>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</si>
  <si>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</si>
  <si>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</si>
  <si>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</si>
  <si>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</si>
  <si>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</si>
  <si>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</si>
  <si>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</si>
  <si>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</si>
  <si>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</si>
  <si>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</si>
  <si>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</si>
  <si>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</si>
  <si>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</si>
  <si>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</si>
  <si>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</si>
  <si>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</si>
  <si>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</si>
  <si>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</si>
  <si>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</si>
  <si>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</si>
  <si>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</si>
  <si>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</si>
  <si>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</si>
  <si>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</si>
  <si>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</si>
  <si>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</si>
  <si>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</si>
  <si>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</si>
  <si>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</si>
  <si>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</si>
  <si>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</si>
  <si>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</si>
  <si>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</si>
  <si>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</si>
  <si>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</si>
  <si>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</si>
  <si>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</si>
  <si>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</si>
  <si>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</si>
  <si>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</si>
  <si>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</si>
  <si>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</si>
  <si>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</si>
  <si>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</si>
  <si>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</si>
  <si>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</si>
  <si>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</si>
  <si>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</si>
  <si>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</si>
  <si>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</si>
  <si>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</si>
  <si>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</si>
  <si>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</si>
  <si>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</si>
  <si>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</si>
  <si>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</si>
  <si>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</si>
  <si>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</si>
  <si>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</si>
  <si>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</si>
  <si>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</si>
  <si>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</si>
  <si>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</si>
  <si>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</si>
  <si>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</si>
  <si>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</si>
  <si>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</si>
  <si>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</si>
  <si>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</si>
  <si>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</si>
  <si>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</si>
  <si>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</si>
  <si>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</si>
  <si>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</si>
  <si>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</si>
  <si>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</si>
  <si>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</si>
  <si>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</si>
  <si>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</si>
  <si>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</si>
  <si>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</si>
  <si>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</si>
  <si>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</si>
  <si>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</si>
  <si>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</si>
  <si>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</si>
  <si>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</si>
  <si>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</si>
  <si>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</si>
  <si>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</si>
  <si>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</si>
  <si>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</si>
  <si>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</si>
  <si>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</si>
  <si>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</si>
  <si>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</si>
  <si>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</si>
  <si>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</si>
  <si>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</si>
  <si>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</si>
  <si>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</si>
  <si>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</si>
  <si>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</si>
  <si>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</si>
  <si>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</si>
  <si>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</si>
  <si>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</si>
  <si>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</si>
  <si>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</si>
  <si>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</si>
  <si>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</si>
  <si>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</si>
  <si>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</si>
  <si>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</si>
  <si>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</si>
  <si>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</si>
  <si>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</si>
  <si>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</si>
  <si>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</si>
  <si>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</si>
  <si>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</si>
  <si>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</si>
  <si>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</si>
  <si>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</si>
  <si>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</si>
  <si>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</si>
  <si>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</si>
  <si>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</si>
  <si>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</si>
  <si>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</si>
  <si>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</si>
  <si>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</si>
  <si>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</si>
  <si>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</si>
  <si>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</si>
  <si>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</si>
  <si>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</si>
  <si>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</si>
  <si>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</si>
  <si>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</si>
  <si>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</si>
  <si>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</si>
  <si>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</si>
  <si>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</si>
  <si>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</si>
  <si>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</si>
  <si>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</si>
  <si>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</si>
  <si>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</si>
  <si>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</si>
  <si>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</si>
  <si>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</si>
  <si>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</si>
  <si>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</si>
  <si>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</si>
  <si>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</si>
  <si>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</si>
  <si>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</si>
  <si>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</si>
  <si>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</si>
  <si>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</si>
  <si>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</si>
  <si>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</si>
  <si>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</si>
  <si>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</si>
  <si>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</si>
  <si>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</si>
  <si>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</si>
  <si>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</si>
  <si>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</si>
  <si>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</si>
  <si>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</si>
  <si>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</si>
  <si>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</si>
  <si>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</si>
  <si>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</si>
  <si>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</si>
  <si>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</si>
  <si>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</si>
  <si>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</si>
  <si>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</si>
  <si>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</si>
  <si>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</si>
  <si>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</si>
  <si>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</si>
  <si>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</si>
  <si>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</si>
  <si>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</si>
  <si>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</si>
  <si>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</si>
  <si>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</si>
  <si>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</si>
  <si>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</si>
  <si>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</si>
  <si>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</si>
  <si>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</si>
  <si>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</si>
  <si>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</si>
  <si>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</si>
  <si>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</si>
  <si>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</si>
  <si>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</si>
  <si>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</si>
  <si>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</si>
  <si>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</si>
  <si>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</si>
  <si>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</si>
  <si>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</si>
  <si>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</si>
  <si>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</si>
  <si>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</si>
  <si>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</si>
  <si>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</si>
  <si>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</si>
  <si>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</si>
  <si>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</si>
  <si>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</si>
  <si>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</si>
  <si>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</si>
  <si>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</si>
  <si>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</si>
  <si>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</si>
  <si>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</si>
  <si>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</si>
  <si>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</si>
  <si>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</si>
  <si>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</si>
  <si>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</si>
  <si>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</si>
  <si>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</si>
  <si>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</si>
  <si>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</si>
  <si>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</si>
  <si>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</si>
  <si>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</si>
  <si>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</si>
  <si>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</si>
  <si>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</si>
  <si>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</si>
  <si>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</si>
  <si>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</si>
  <si>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</si>
  <si>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</si>
  <si>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</si>
  <si>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</si>
  <si>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</si>
  <si>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</si>
  <si>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</si>
  <si>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</si>
  <si>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</si>
  <si>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</si>
  <si>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</si>
  <si>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</si>
  <si>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</si>
  <si>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</si>
  <si>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</si>
  <si>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</si>
  <si>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</si>
  <si>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</si>
  <si>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</si>
  <si>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</si>
  <si>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</si>
  <si>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</si>
  <si>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</si>
  <si>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</si>
  <si>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</si>
  <si>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</si>
  <si>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</si>
  <si>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</si>
  <si>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</si>
  <si>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</si>
  <si>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</si>
  <si>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</si>
  <si>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</si>
  <si>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</si>
  <si>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</si>
  <si>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</si>
  <si>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</si>
  <si>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</si>
  <si>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</si>
  <si>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</si>
  <si>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</si>
  <si>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</si>
  <si>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</si>
  <si>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</si>
  <si>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</si>
  <si>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</si>
  <si>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</si>
  <si>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</si>
  <si>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</si>
  <si>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</si>
  <si>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</si>
  <si>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</si>
  <si>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</si>
  <si>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</si>
  <si>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</si>
  <si>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</si>
  <si>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</si>
  <si>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</si>
  <si>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</si>
  <si>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</si>
  <si>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</si>
  <si>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</si>
  <si>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</si>
  <si>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</si>
  <si>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</si>
  <si>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</si>
  <si>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</si>
  <si>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</si>
  <si>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</si>
  <si>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</si>
  <si>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</si>
  <si>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</si>
  <si>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</si>
  <si>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</si>
  <si>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</si>
  <si>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</si>
  <si>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</si>
  <si>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</si>
  <si>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</si>
  <si>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</si>
  <si>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</si>
  <si>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</si>
  <si>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</si>
  <si>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</si>
  <si>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</si>
  <si>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</si>
  <si>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</si>
  <si>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</si>
  <si>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</si>
  <si>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</si>
  <si>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</si>
  <si>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</si>
  <si>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</si>
  <si>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</si>
  <si>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</si>
  <si>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</si>
  <si>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</si>
  <si>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</si>
  <si>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</si>
  <si>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</si>
  <si>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</si>
  <si>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</si>
  <si>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</si>
  <si>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</si>
  <si>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</si>
  <si>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</si>
  <si>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</si>
  <si>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</si>
  <si>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</si>
  <si>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</si>
  <si>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</si>
  <si>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</si>
  <si>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</si>
  <si>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</si>
  <si>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</si>
  <si>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</si>
  <si>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</si>
  <si>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</si>
  <si>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</si>
  <si>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</si>
  <si>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</si>
  <si>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</si>
  <si>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</si>
  <si>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</si>
  <si>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</si>
  <si>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</si>
  <si>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</si>
  <si>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</si>
  <si>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</si>
  <si>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</si>
  <si>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</si>
  <si>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</si>
  <si>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</si>
  <si>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</si>
  <si>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</si>
  <si>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</si>
  <si>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</si>
  <si>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</si>
  <si>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</si>
  <si>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</si>
  <si>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</si>
  <si>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</si>
  <si>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</si>
  <si>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</si>
  <si>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</si>
  <si>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</si>
  <si>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</si>
  <si>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</si>
  <si>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</si>
  <si>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</si>
  <si>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</si>
  <si>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</si>
  <si>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</si>
  <si>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</si>
  <si>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</si>
  <si>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</si>
  <si>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</si>
  <si>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</si>
  <si>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</si>
  <si>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</si>
  <si>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</si>
  <si>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</si>
  <si>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</si>
  <si>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</si>
  <si>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</si>
  <si>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</si>
  <si>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</si>
  <si>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</si>
  <si>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</si>
  <si>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</si>
  <si>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</si>
  <si>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</si>
  <si>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</si>
  <si>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</si>
  <si>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</si>
  <si>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</si>
  <si>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</si>
  <si>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</si>
  <si>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</si>
  <si>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</si>
  <si>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</si>
  <si>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</si>
  <si>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</si>
  <si>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</si>
  <si>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</si>
  <si>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</si>
  <si>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</si>
  <si>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</si>
  <si>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</si>
  <si>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</si>
  <si>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</si>
  <si>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</si>
  <si>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</si>
  <si>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</si>
  <si>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</si>
  <si>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</si>
  <si>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</si>
  <si>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</si>
  <si>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</si>
  <si>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</si>
  <si>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</si>
  <si>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</si>
  <si>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</si>
  <si>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</si>
  <si>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</si>
  <si>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</si>
  <si>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</si>
  <si>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</si>
  <si>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</si>
  <si>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</si>
  <si>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</si>
  <si>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</si>
  <si>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</si>
  <si>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</si>
  <si>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</si>
  <si>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</si>
  <si>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</si>
  <si>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</si>
  <si>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</si>
  <si>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</si>
  <si>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</si>
  <si>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</si>
  <si>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</si>
  <si>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</si>
  <si>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</si>
  <si>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</si>
  <si>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</si>
  <si>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</si>
  <si>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</si>
  <si>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</si>
  <si>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</si>
  <si>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</si>
  <si>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</si>
  <si>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</si>
  <si>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</si>
  <si>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</si>
  <si>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</si>
  <si>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</si>
  <si>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</si>
  <si>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</si>
  <si>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</si>
  <si>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</si>
  <si>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</si>
  <si>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</si>
  <si>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</si>
  <si>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</si>
  <si>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</si>
  <si>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</si>
  <si>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</si>
  <si>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</si>
  <si>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</si>
  <si>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</si>
  <si>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</si>
  <si>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</si>
  <si>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</si>
  <si>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</si>
  <si>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</si>
  <si>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</si>
  <si>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</si>
  <si>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</si>
  <si>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</si>
  <si>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</si>
  <si>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</si>
  <si>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</si>
  <si>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</si>
  <si>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</si>
  <si>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</si>
  <si>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</si>
  <si>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</si>
  <si>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</si>
  <si>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</si>
  <si>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</si>
  <si>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</si>
  <si>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</si>
  <si>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</si>
  <si>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</si>
  <si>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</si>
  <si>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</si>
  <si>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</si>
  <si>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</si>
  <si>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</si>
  <si>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</si>
  <si>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</si>
  <si>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</si>
  <si>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</si>
  <si>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</si>
  <si>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</si>
  <si>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</si>
  <si>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</si>
  <si>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</si>
  <si>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</si>
  <si>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</si>
  <si>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</si>
  <si>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</si>
  <si>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</si>
  <si>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</si>
  <si>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</si>
  <si>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</si>
  <si>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</si>
  <si>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</si>
  <si>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</si>
  <si>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</si>
  <si>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</si>
  <si>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</si>
  <si>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</si>
  <si>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</si>
  <si>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</si>
  <si>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</si>
  <si>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</si>
  <si>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</si>
  <si>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</si>
  <si>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</si>
  <si>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</si>
  <si>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</si>
  <si>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</si>
  <si>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</si>
  <si>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</si>
  <si>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</si>
  <si>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</si>
  <si>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</si>
  <si>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</si>
  <si>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</si>
  <si>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</si>
  <si>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</si>
  <si>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</si>
  <si>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</si>
  <si>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</si>
  <si>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</si>
  <si>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</si>
  <si>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</si>
  <si>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</si>
  <si>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</si>
  <si>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</si>
  <si>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</si>
  <si>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</si>
  <si>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</si>
  <si>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</si>
  <si>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</si>
  <si>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</si>
  <si>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</si>
  <si>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</si>
  <si>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</si>
  <si>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</si>
  <si>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</si>
  <si>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</si>
  <si>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</si>
  <si>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</si>
  <si>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</si>
  <si>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</si>
  <si>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</si>
  <si>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</si>
  <si>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</si>
  <si>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</si>
  <si>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</si>
  <si>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</si>
  <si>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</si>
  <si>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</si>
  <si>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</si>
  <si>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</si>
  <si>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</si>
  <si>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</si>
  <si>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</si>
  <si>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</si>
  <si>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</si>
  <si>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</si>
  <si>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</si>
  <si>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</si>
  <si>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</si>
  <si>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</si>
  <si>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</si>
  <si>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</si>
  <si>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</si>
  <si>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</si>
  <si>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</si>
  <si>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</si>
  <si>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</si>
  <si>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</si>
  <si>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</si>
  <si>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</si>
  <si>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</si>
  <si>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</si>
  <si>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</si>
  <si>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</si>
  <si>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</si>
  <si>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</si>
  <si>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</si>
  <si>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</si>
  <si>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</si>
  <si>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</si>
  <si>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</si>
  <si>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</si>
  <si>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</si>
  <si>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</si>
  <si>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</si>
  <si>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</si>
  <si>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</si>
  <si>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</si>
  <si>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</si>
  <si>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</si>
  <si>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</si>
  <si>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</si>
  <si>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</si>
  <si>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</si>
  <si>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</si>
  <si>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</si>
  <si>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</si>
  <si>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</si>
  <si>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</si>
  <si>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</si>
  <si>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</si>
  <si>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</si>
  <si>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</si>
  <si>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</si>
  <si>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</si>
  <si>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</si>
  <si>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</si>
  <si>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</si>
  <si>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</si>
  <si>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</si>
  <si>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</si>
  <si>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</si>
  <si>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</si>
  <si>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</si>
  <si>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</si>
  <si>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</si>
  <si>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</si>
  <si>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</si>
  <si>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</si>
  <si>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</si>
  <si>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</si>
  <si>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</si>
  <si>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</si>
  <si>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</si>
  <si>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</si>
  <si>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</si>
  <si>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</si>
  <si>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</si>
  <si>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</si>
  <si>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</si>
  <si>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</si>
  <si>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</si>
  <si>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</si>
  <si>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</si>
  <si>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</si>
  <si>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</si>
  <si>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</si>
  <si>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</si>
  <si>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</si>
  <si>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</si>
  <si>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</si>
  <si>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</si>
  <si>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</si>
  <si>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</si>
  <si>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</si>
  <si>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</si>
  <si>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</si>
  <si>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</si>
  <si>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</si>
  <si>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</si>
  <si>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</si>
  <si>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</si>
  <si>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</si>
  <si>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</si>
  <si>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</si>
  <si>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</si>
  <si>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</si>
  <si>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</si>
  <si>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</si>
  <si>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</si>
  <si>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</si>
  <si>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</si>
  <si>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</si>
  <si>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</si>
  <si>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</si>
  <si>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</si>
  <si>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</si>
  <si>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</si>
  <si>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</si>
  <si>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</si>
  <si>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</si>
  <si>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</si>
  <si>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</si>
  <si>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</si>
  <si>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</si>
  <si>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</si>
  <si>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</si>
  <si>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</si>
  <si>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</si>
  <si>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</si>
  <si>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</si>
  <si>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</si>
  <si>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</si>
  <si>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</si>
  <si>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</si>
  <si>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</si>
  <si>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</si>
  <si>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</si>
  <si>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</si>
  <si>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</si>
  <si>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</si>
  <si>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</si>
  <si>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</si>
  <si>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</si>
  <si>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</si>
  <si>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</si>
  <si>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</si>
  <si>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</si>
  <si>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</si>
  <si>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</si>
  <si>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</si>
  <si>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</si>
  <si>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</si>
  <si>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</si>
  <si>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</si>
  <si>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</si>
  <si>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</si>
  <si>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</si>
  <si>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</si>
  <si>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</si>
  <si>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</si>
  <si>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</si>
  <si>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</si>
  <si>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</si>
  <si>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</si>
  <si>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</si>
  <si>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</si>
  <si>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</si>
  <si>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</si>
  <si>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</si>
  <si>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</si>
  <si>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</si>
  <si>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</si>
  <si>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</si>
  <si>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</si>
  <si>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</si>
  <si>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</si>
  <si>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</si>
  <si>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</si>
  <si>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</si>
  <si>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</si>
  <si>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</si>
  <si>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</si>
  <si>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</si>
  <si>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</si>
  <si>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</si>
  <si>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</si>
  <si>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</si>
  <si>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</si>
  <si>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</si>
  <si>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</si>
  <si>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</si>
  <si>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</si>
  <si>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</si>
  <si>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</si>
  <si>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</si>
  <si>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</si>
  <si>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</si>
  <si>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</si>
  <si>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</si>
  <si>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</si>
  <si>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</si>
  <si>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</si>
  <si>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</si>
  <si>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</si>
  <si>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</si>
  <si>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</si>
  <si>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</si>
  <si>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</si>
  <si>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</si>
  <si>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</si>
  <si>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</si>
  <si>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</si>
  <si>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</si>
  <si>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</si>
  <si>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</si>
  <si>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</si>
  <si>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</si>
  <si>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</si>
  <si>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</si>
  <si>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</si>
  <si>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</si>
  <si>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</si>
  <si>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</si>
  <si>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</si>
  <si>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</si>
  <si>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</si>
  <si>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</si>
  <si>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</si>
  <si>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</si>
  <si>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</si>
  <si>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</si>
  <si>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</si>
  <si>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</si>
  <si>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</si>
  <si>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</si>
  <si>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</si>
  <si>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</si>
  <si>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</si>
  <si>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</si>
  <si>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</si>
  <si>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</si>
  <si>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</si>
  <si>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</si>
  <si>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</si>
  <si>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</si>
  <si>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</si>
  <si>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</si>
  <si>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</si>
  <si>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</si>
  <si>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</si>
  <si>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</si>
  <si>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</si>
  <si>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</si>
  <si>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</si>
  <si>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</si>
  <si>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</si>
  <si>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</si>
  <si>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</si>
  <si>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</si>
  <si>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</si>
  <si>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</si>
  <si>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</si>
  <si>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</si>
  <si>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</si>
  <si>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</si>
  <si>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</si>
  <si>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</si>
  <si>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</si>
  <si>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</si>
  <si>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</si>
  <si>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</si>
  <si>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</si>
  <si>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</si>
  <si>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</si>
  <si>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</si>
  <si>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</si>
  <si>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</si>
  <si>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</si>
  <si>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</si>
  <si>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</si>
  <si>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</si>
  <si>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</si>
  <si>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</si>
  <si>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</si>
  <si>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</si>
  <si>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</si>
  <si>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</si>
  <si>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</si>
  <si>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</si>
  <si>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</si>
  <si>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</si>
  <si>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</si>
  <si>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</si>
  <si>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</si>
  <si>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</si>
  <si>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</si>
  <si>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</si>
  <si>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</si>
  <si>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</si>
  <si>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</si>
  <si>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</si>
  <si>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</si>
  <si>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</si>
  <si>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</si>
  <si>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</si>
  <si>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</si>
  <si>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</si>
  <si>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</si>
  <si>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</si>
  <si>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</si>
  <si>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</si>
  <si>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</si>
  <si>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</si>
  <si>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</si>
  <si>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</si>
  <si>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</si>
  <si>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</si>
  <si>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</si>
  <si>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</si>
  <si>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</si>
  <si>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</si>
  <si>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</si>
  <si>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</si>
  <si>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</si>
  <si>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</si>
  <si>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</si>
  <si>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</si>
  <si>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</si>
  <si>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</si>
  <si>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</si>
  <si>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</si>
  <si>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</si>
  <si>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</si>
  <si>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</si>
  <si>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</si>
  <si>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</si>
  <si>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</si>
  <si>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</si>
  <si>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</si>
  <si>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</si>
  <si>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</si>
  <si>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</si>
  <si>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</si>
  <si>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</si>
  <si>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</si>
  <si>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</si>
  <si>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</si>
  <si>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</si>
  <si>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</si>
  <si>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</si>
  <si>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</si>
  <si>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</si>
  <si>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</si>
  <si>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</si>
  <si>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</si>
  <si>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</si>
  <si>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</si>
  <si>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</si>
  <si>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</si>
  <si>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</si>
  <si>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</si>
  <si>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</si>
  <si>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</si>
  <si>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</si>
  <si>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</si>
  <si>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</si>
  <si>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</si>
  <si>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</si>
  <si>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</si>
  <si>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</si>
  <si>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</si>
  <si>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</si>
  <si>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</si>
  <si>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</si>
  <si>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</si>
  <si>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</si>
  <si>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</si>
  <si>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</si>
  <si>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</si>
  <si>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</si>
  <si>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</si>
  <si>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</si>
  <si>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</si>
  <si>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</si>
  <si>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</si>
  <si>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</si>
  <si>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</si>
  <si>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</si>
  <si>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</si>
  <si>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</si>
  <si>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</si>
  <si>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</si>
  <si>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</si>
  <si>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</si>
  <si>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</si>
  <si>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</si>
  <si>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</si>
  <si>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</si>
  <si>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</si>
  <si>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</si>
  <si>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</si>
  <si>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</si>
  <si>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</si>
  <si>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</si>
  <si>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</si>
  <si>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</si>
  <si>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</si>
  <si>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</si>
  <si>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</si>
  <si>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</si>
  <si>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</si>
  <si>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</si>
  <si>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</si>
  <si>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</si>
  <si>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</si>
  <si>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</si>
  <si>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</si>
  <si>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</si>
  <si>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</si>
  <si>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</si>
  <si>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</si>
  <si>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</si>
  <si>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</si>
  <si>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</si>
  <si>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</si>
  <si>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</si>
  <si>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</si>
  <si>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</si>
  <si>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</si>
  <si>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</si>
  <si>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</si>
  <si>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</si>
  <si>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</si>
  <si>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</si>
  <si>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</si>
  <si>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</si>
  <si>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</si>
  <si>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</si>
  <si>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</si>
  <si>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</si>
  <si>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</si>
  <si>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</si>
  <si>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</si>
  <si>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</si>
  <si>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</si>
  <si>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</si>
  <si>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</si>
  <si>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</si>
  <si>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</si>
  <si>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</si>
  <si>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</si>
  <si>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</si>
  <si>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</si>
  <si>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</si>
  <si>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</si>
  <si>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</si>
  <si>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</si>
  <si>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</si>
  <si>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</si>
  <si>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</si>
  <si>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</si>
  <si>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</si>
  <si>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</si>
  <si>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</si>
  <si>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</si>
  <si>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</si>
  <si>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</si>
  <si>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</si>
  <si>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</si>
  <si>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</si>
  <si>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</si>
  <si>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</si>
  <si>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</si>
  <si>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</si>
  <si>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</si>
  <si>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</si>
  <si>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</si>
  <si>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</si>
  <si>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</si>
  <si>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</si>
  <si>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</si>
  <si>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</si>
  <si>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</si>
  <si>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</si>
  <si>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</si>
  <si>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</si>
  <si>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</si>
  <si>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</si>
  <si>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</si>
  <si>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</si>
  <si>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</si>
  <si>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</si>
  <si>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</si>
  <si>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</si>
  <si>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</si>
  <si>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</si>
  <si>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</si>
  <si>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</si>
  <si>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</si>
  <si>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</si>
  <si>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</si>
  <si>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</si>
  <si>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</si>
  <si>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</si>
  <si>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</si>
  <si>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</si>
  <si>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</si>
  <si>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</si>
  <si>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</si>
  <si>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</si>
  <si>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</si>
  <si>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</si>
  <si>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</si>
  <si>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</si>
  <si>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</si>
  <si>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</si>
  <si>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</si>
  <si>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</si>
  <si>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</si>
  <si>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</si>
  <si>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</si>
  <si>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</si>
  <si>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</si>
  <si>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</si>
  <si>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</si>
  <si>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</si>
  <si>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</si>
  <si>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</si>
  <si>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</si>
  <si>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</si>
  <si>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</si>
  <si>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</si>
  <si>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</si>
  <si>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</si>
  <si>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</si>
  <si>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</si>
  <si>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</si>
  <si>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</si>
  <si>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</si>
  <si>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</si>
  <si>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</si>
  <si>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</si>
  <si>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</si>
  <si>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</si>
  <si>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</si>
  <si>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</si>
  <si>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</si>
  <si>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</si>
  <si>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</si>
  <si>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</si>
  <si>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</si>
  <si>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</si>
  <si>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</si>
  <si>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</si>
  <si>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</si>
  <si>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</si>
  <si>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</si>
  <si>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</si>
  <si>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</si>
  <si>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</si>
  <si>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</si>
  <si>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</si>
  <si>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</si>
  <si>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</si>
  <si>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</si>
  <si>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</si>
  <si>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</si>
  <si>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</si>
  <si>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</si>
  <si>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</si>
  <si>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</si>
  <si>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</si>
  <si>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</si>
  <si>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</si>
  <si>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</si>
  <si>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</si>
  <si>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</si>
  <si>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</si>
  <si>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</si>
  <si>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</si>
  <si>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</si>
  <si>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</si>
  <si>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</si>
  <si>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</si>
  <si>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</si>
  <si>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</si>
  <si>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</si>
  <si>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</si>
  <si>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</si>
  <si>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</si>
  <si>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</si>
  <si>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</si>
  <si>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</si>
  <si>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</si>
  <si>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</si>
  <si>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</si>
  <si>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</si>
  <si>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</si>
  <si>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</si>
  <si>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</si>
  <si>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</si>
  <si>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</si>
  <si>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</si>
  <si>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</si>
  <si>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</si>
  <si>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</si>
  <si>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</si>
  <si>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</si>
  <si>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</si>
  <si>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</si>
  <si>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</si>
  <si>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</si>
  <si>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</si>
  <si>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</si>
  <si>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</si>
  <si>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</si>
  <si>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</si>
  <si>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</si>
  <si>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</si>
  <si>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</si>
  <si>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</si>
  <si>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</si>
  <si>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</si>
  <si>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</si>
  <si>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</si>
  <si>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</si>
  <si>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</si>
  <si>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</si>
  <si>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</si>
  <si>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</si>
  <si>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</si>
  <si>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</si>
  <si>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</si>
  <si>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</si>
  <si>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</si>
  <si>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</si>
  <si>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</si>
  <si>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</si>
  <si>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</si>
  <si>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</si>
  <si>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</si>
  <si>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</si>
  <si>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</si>
  <si>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</si>
  <si>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</si>
  <si>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</si>
  <si>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</si>
  <si>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</si>
  <si>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</si>
  <si>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</si>
  <si>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</si>
  <si>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</si>
  <si>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</si>
  <si>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</si>
  <si>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</si>
  <si>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</si>
  <si>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</si>
  <si>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</si>
  <si>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</si>
  <si>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</si>
  <si>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</si>
  <si>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</si>
  <si>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</si>
  <si>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</si>
  <si>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</si>
  <si>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</si>
  <si>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</si>
  <si>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</si>
  <si>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</si>
  <si>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</si>
  <si>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</si>
  <si>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</si>
  <si>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</si>
  <si>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</si>
  <si>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</si>
  <si>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</si>
  <si>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</si>
  <si>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</si>
  <si>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</si>
  <si>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</si>
  <si>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</si>
  <si>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</si>
  <si>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</si>
  <si>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</si>
  <si>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</si>
  <si>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</si>
  <si>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</si>
  <si>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</si>
  <si>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</si>
  <si>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</si>
  <si>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</si>
  <si>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</si>
  <si>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</si>
  <si>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</si>
  <si>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</si>
  <si>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</si>
  <si>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</si>
  <si>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</si>
  <si>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</si>
  <si>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</si>
  <si>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</si>
  <si>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</si>
  <si>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</si>
  <si>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</si>
  <si>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</si>
  <si>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</si>
  <si>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</si>
  <si>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</si>
  <si>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</si>
  <si>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</si>
  <si>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</si>
  <si>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</si>
  <si>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</si>
  <si>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</si>
  <si>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</si>
  <si>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</si>
  <si>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</si>
  <si>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</si>
  <si>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</si>
  <si>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</si>
  <si>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</si>
  <si>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</si>
  <si>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</si>
  <si>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</si>
  <si>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</si>
  <si>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</si>
  <si>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</si>
  <si>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</si>
  <si>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</si>
  <si>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</si>
  <si>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</si>
  <si>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</si>
  <si>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</si>
  <si>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</si>
  <si>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</si>
  <si>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</si>
  <si>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</si>
  <si>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</si>
  <si>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</si>
  <si>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</si>
  <si>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</si>
  <si>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</si>
  <si>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</si>
  <si>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</si>
  <si>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</si>
  <si>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</si>
  <si>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</si>
  <si>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</si>
  <si>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</si>
  <si>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</si>
  <si>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</si>
  <si>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</si>
  <si>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</si>
  <si>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</si>
  <si>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</si>
  <si>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</si>
  <si>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</si>
  <si>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</si>
  <si>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</si>
  <si>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</si>
  <si>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</si>
  <si>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</si>
  <si>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</si>
  <si>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</si>
  <si>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</si>
  <si>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</si>
  <si>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</si>
  <si>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</si>
  <si>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</si>
  <si>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</si>
  <si>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</si>
  <si>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</si>
  <si>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</si>
  <si>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</si>
  <si>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</si>
  <si>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</si>
  <si>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</si>
  <si>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</si>
  <si>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</si>
  <si>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</si>
  <si>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</si>
  <si>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</si>
  <si>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</si>
  <si>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</si>
  <si>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</si>
  <si>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</si>
  <si>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</si>
  <si>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</si>
  <si>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</si>
  <si>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</si>
  <si>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</si>
  <si>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</si>
  <si>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</si>
  <si>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</si>
  <si>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</si>
  <si>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</si>
  <si>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</si>
  <si>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</si>
  <si>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</si>
  <si>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</si>
  <si>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</si>
  <si>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</si>
  <si>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</si>
  <si>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</si>
  <si>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</si>
  <si>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</si>
  <si>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</si>
  <si>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</si>
  <si>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</si>
  <si>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</si>
  <si>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</si>
  <si>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</si>
  <si>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</si>
  <si>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</si>
  <si>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</si>
  <si>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</si>
  <si>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</si>
  <si>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</si>
  <si>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</si>
  <si>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</si>
  <si>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</si>
  <si>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</si>
  <si>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</si>
  <si>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</si>
  <si>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</si>
  <si>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</si>
  <si>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</si>
  <si>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</si>
  <si>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</si>
  <si>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</si>
  <si>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</si>
  <si>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</si>
  <si>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</si>
  <si>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</si>
  <si>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</si>
  <si>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</si>
  <si>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</si>
  <si>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</si>
  <si>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</si>
  <si>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</si>
  <si>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</si>
  <si>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</si>
  <si>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</si>
  <si>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</si>
  <si>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</si>
  <si>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</si>
  <si>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</si>
  <si>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</si>
  <si>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</si>
  <si>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</si>
  <si>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</si>
  <si>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</si>
  <si>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</si>
  <si>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</si>
  <si>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</si>
  <si>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</si>
  <si>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</si>
  <si>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</si>
  <si>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</si>
  <si>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</si>
  <si>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</si>
  <si>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</si>
  <si>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</si>
  <si>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</si>
  <si>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</si>
  <si>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</si>
  <si>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</si>
  <si>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</si>
  <si>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</si>
  <si>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</si>
  <si>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</si>
  <si>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</si>
  <si>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</si>
  <si>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</si>
  <si>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</si>
  <si>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</si>
  <si>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</si>
  <si>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</si>
  <si>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</si>
  <si>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</si>
  <si>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</si>
  <si>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</si>
  <si>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</si>
  <si>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</si>
  <si>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</si>
  <si>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</si>
  <si>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</si>
  <si>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</si>
  <si>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</si>
  <si>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</si>
  <si>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</si>
  <si>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</si>
  <si>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</si>
  <si>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</si>
  <si>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</si>
  <si>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</si>
  <si>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</si>
  <si>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</si>
  <si>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</si>
  <si>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</si>
  <si>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</si>
  <si>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</si>
  <si>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</si>
  <si>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</si>
  <si>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</si>
  <si>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</si>
  <si>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</si>
  <si>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</si>
  <si>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</si>
  <si>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</si>
  <si>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</si>
  <si>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</si>
  <si>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</si>
  <si>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</si>
  <si>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</si>
  <si>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</si>
  <si>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</si>
  <si>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</si>
  <si>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</si>
  <si>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</si>
  <si>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</si>
  <si>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</si>
  <si>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</si>
  <si>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</si>
  <si>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</si>
  <si>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</si>
  <si>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</si>
  <si>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</si>
  <si>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</si>
  <si>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</si>
  <si>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</si>
  <si>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</si>
  <si>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</si>
  <si>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</si>
  <si>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</si>
  <si>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</si>
  <si>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</si>
  <si>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</si>
  <si>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</si>
  <si>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</si>
  <si>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</si>
  <si>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</si>
  <si>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</si>
  <si>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</si>
  <si>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</si>
  <si>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</si>
  <si>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</si>
  <si>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</si>
  <si>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</si>
  <si>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</si>
  <si>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</si>
  <si>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</si>
  <si>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</si>
  <si>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</si>
  <si>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</si>
  <si>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</si>
  <si>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</si>
  <si>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</si>
  <si>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</si>
  <si>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</si>
  <si>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</si>
  <si>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</si>
  <si>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</si>
  <si>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</si>
  <si>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</si>
  <si>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</si>
  <si>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</si>
  <si>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</si>
  <si>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</si>
  <si>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</si>
  <si>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</si>
  <si>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</si>
  <si>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</si>
  <si>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</si>
  <si>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</si>
  <si>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</si>
  <si>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</si>
  <si>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</si>
  <si>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</si>
  <si>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</si>
  <si>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</si>
  <si>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</si>
  <si>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</si>
  <si>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</si>
  <si>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</si>
  <si>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</si>
  <si>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</si>
  <si>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</si>
  <si>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</si>
  <si>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</si>
  <si>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</si>
  <si>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</si>
  <si>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</si>
  <si>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</si>
  <si>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</si>
  <si>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</si>
  <si>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</si>
  <si>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</si>
  <si>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</si>
  <si>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</si>
  <si>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</si>
  <si>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</si>
  <si>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</si>
  <si>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</si>
  <si>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</si>
  <si>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</si>
  <si>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</si>
  <si>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</si>
  <si>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</si>
  <si>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</si>
  <si>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</si>
  <si>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</si>
  <si>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</si>
  <si>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</si>
  <si>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</si>
  <si>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</si>
  <si>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</si>
  <si>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</si>
  <si>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</si>
  <si>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</si>
  <si>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</si>
  <si>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</si>
  <si>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</si>
  <si>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</si>
  <si>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</si>
  <si>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</si>
  <si>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</si>
  <si>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</si>
  <si>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</si>
  <si>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</si>
  <si>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</si>
  <si>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</si>
  <si>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</si>
  <si>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</si>
  <si>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</si>
  <si>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</si>
  <si>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</si>
  <si>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</si>
  <si>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</si>
  <si>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</si>
  <si>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</si>
  <si>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</si>
  <si>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</si>
  <si>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</si>
  <si>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</si>
  <si>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</si>
  <si>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</si>
  <si>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</si>
  <si>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</si>
  <si>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</si>
  <si>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</si>
  <si>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</si>
  <si>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</si>
  <si>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</si>
  <si>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</si>
  <si>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</si>
  <si>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</si>
  <si>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</si>
  <si>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</si>
  <si>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</si>
  <si>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</si>
  <si>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</si>
  <si>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</si>
  <si>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</si>
  <si>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</si>
  <si>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</si>
  <si>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</si>
  <si>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</si>
  <si>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</si>
  <si>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</si>
  <si>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</si>
  <si>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</si>
  <si>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</si>
  <si>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</si>
  <si>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</si>
  <si>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</si>
  <si>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</si>
  <si>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</si>
  <si>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</si>
  <si>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</si>
  <si>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</si>
  <si>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</si>
  <si>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</si>
  <si>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</si>
  <si>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</si>
  <si>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</si>
  <si>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</si>
  <si>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</si>
  <si>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</si>
  <si>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</si>
  <si>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</si>
  <si>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</si>
  <si>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</si>
  <si>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</si>
  <si>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</si>
  <si>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</si>
  <si>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</si>
  <si>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</si>
  <si>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</si>
  <si>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</si>
  <si>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</si>
  <si>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</si>
  <si>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</si>
  <si>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</si>
  <si>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</si>
  <si>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</si>
  <si>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</si>
  <si>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</si>
  <si>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</si>
  <si>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</si>
  <si>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</si>
  <si>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</si>
  <si>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</si>
  <si>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</si>
  <si>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</si>
  <si>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</si>
  <si>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</si>
  <si>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</si>
  <si>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</si>
  <si>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</si>
  <si>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</si>
  <si>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</si>
  <si>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</si>
  <si>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</si>
  <si>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</si>
  <si>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</si>
  <si>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</si>
  <si>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</si>
  <si>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</si>
  <si>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</si>
  <si>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</si>
  <si>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</si>
  <si>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</si>
  <si>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</si>
  <si>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</si>
  <si>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</si>
  <si>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</si>
  <si>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</si>
  <si>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</si>
  <si>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</si>
  <si>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</si>
  <si>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</si>
  <si>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</si>
  <si>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</si>
  <si>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</si>
  <si>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</si>
  <si>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</si>
  <si>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</si>
  <si>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</si>
  <si>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</si>
  <si>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</si>
  <si>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</si>
  <si>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</si>
  <si>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</si>
  <si>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</si>
  <si>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</si>
  <si>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</si>
  <si>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</si>
  <si>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</si>
  <si>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</si>
  <si>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</si>
  <si>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</si>
  <si>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</si>
  <si>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</si>
  <si>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</si>
  <si>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</si>
  <si>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</si>
  <si>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</si>
  <si>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</si>
  <si>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</si>
  <si>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</si>
  <si>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</si>
  <si>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</si>
  <si>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</si>
  <si>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</si>
  <si>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</si>
  <si>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</si>
  <si>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</si>
  <si>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</si>
  <si>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</si>
  <si>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</si>
  <si>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</si>
  <si>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</si>
  <si>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</si>
  <si>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</si>
  <si>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</si>
  <si>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</si>
  <si>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</si>
  <si>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</si>
  <si>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</si>
  <si>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</si>
  <si>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</si>
  <si>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</si>
  <si>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</si>
  <si>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</si>
  <si>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</si>
  <si>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</si>
  <si>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</si>
  <si>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</si>
  <si>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</si>
  <si>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</si>
  <si>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</si>
  <si>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</si>
  <si>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</si>
  <si>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</si>
  <si>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</si>
  <si>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</si>
  <si>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</si>
  <si>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</si>
  <si>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</si>
  <si>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</si>
  <si>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</si>
  <si>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</si>
  <si>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</si>
  <si>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</si>
  <si>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</si>
  <si>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</si>
  <si>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</si>
  <si>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</si>
  <si>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</si>
  <si>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</si>
  <si>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</si>
  <si>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</si>
  <si>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</si>
  <si>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</si>
  <si>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</si>
  <si>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</si>
  <si>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</si>
  <si>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</si>
  <si>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</si>
  <si>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</si>
  <si>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</si>
  <si>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</si>
  <si>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</si>
  <si>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</si>
  <si>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</si>
  <si>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</si>
  <si>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</si>
  <si>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</si>
  <si>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</si>
  <si>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</si>
  <si>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</si>
  <si>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</si>
  <si>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</si>
  <si>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</si>
  <si>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</si>
  <si>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</si>
  <si>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</si>
  <si>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</si>
  <si>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</si>
  <si>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</si>
  <si>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</si>
  <si>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</si>
  <si>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</si>
  <si>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</si>
  <si>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</si>
  <si>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</si>
  <si>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</si>
  <si>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</si>
  <si>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</si>
  <si>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</si>
  <si>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</si>
  <si>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</si>
  <si>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</si>
  <si>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</si>
  <si>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</si>
  <si>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</si>
  <si>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</si>
  <si>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</si>
  <si>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</si>
  <si>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</si>
  <si>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</si>
  <si>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</si>
  <si>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</si>
  <si>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</si>
  <si>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</si>
  <si>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</si>
  <si>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</si>
  <si>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</si>
  <si>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</si>
  <si>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</si>
  <si>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</si>
  <si>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</si>
  <si>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</si>
  <si>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</si>
  <si>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</si>
  <si>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</si>
  <si>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</si>
  <si>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</si>
  <si>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</si>
  <si>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</si>
  <si>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</si>
  <si>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</si>
  <si>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</si>
  <si>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</si>
  <si>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</si>
  <si>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</si>
  <si>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</si>
  <si>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</si>
  <si>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</si>
  <si>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</si>
  <si>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</si>
  <si>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</si>
  <si>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</si>
  <si>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</si>
  <si>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</si>
  <si>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</si>
  <si>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</si>
  <si>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</si>
  <si>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</si>
  <si>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</si>
  <si>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</si>
  <si>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</si>
  <si>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</si>
  <si>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</si>
  <si>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</si>
  <si>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</si>
  <si>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</si>
  <si>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</si>
  <si>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</si>
  <si>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</si>
  <si>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</si>
  <si>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</si>
  <si>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</si>
  <si>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</si>
  <si>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</si>
  <si>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</si>
  <si>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</si>
  <si>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</si>
  <si>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</si>
  <si>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</si>
  <si>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</si>
  <si>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</si>
  <si>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</si>
  <si>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</si>
  <si>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</si>
  <si>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</si>
  <si>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</si>
  <si>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</si>
  <si>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</si>
  <si>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</si>
  <si>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</si>
  <si>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</si>
  <si>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</si>
  <si>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</si>
  <si>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</si>
  <si>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</si>
  <si>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</si>
  <si>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</si>
  <si>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</si>
  <si>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</si>
  <si>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</si>
  <si>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</si>
  <si>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</si>
  <si>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</si>
  <si>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</si>
  <si>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</si>
  <si>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</si>
  <si>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</si>
  <si>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</si>
  <si>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</si>
  <si>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</si>
  <si>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</si>
  <si>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</si>
  <si>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</si>
  <si>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</si>
  <si>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</si>
  <si>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</si>
  <si>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</si>
  <si>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</si>
  <si>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</si>
  <si>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</si>
  <si>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</si>
  <si>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</si>
  <si>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</si>
  <si>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</si>
  <si>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</si>
  <si>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</si>
  <si>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</si>
  <si>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</si>
  <si>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</si>
  <si>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</si>
  <si>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</si>
  <si>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</si>
  <si>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</si>
  <si>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</si>
  <si>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</si>
  <si>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</si>
  <si>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</si>
  <si>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</si>
  <si>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</si>
  <si>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</si>
  <si>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</si>
  <si>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</si>
  <si>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</si>
  <si>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</si>
  <si>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</si>
  <si>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</si>
  <si>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</si>
  <si>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</si>
  <si>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</si>
  <si>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</si>
  <si>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</si>
  <si>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</si>
  <si>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</si>
  <si>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</si>
  <si>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</si>
  <si>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</si>
  <si>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</si>
  <si>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</si>
  <si>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</si>
  <si>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</si>
  <si>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</si>
  <si>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</si>
  <si>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</si>
  <si>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</si>
  <si>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</si>
  <si>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</si>
  <si>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</si>
  <si>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</si>
  <si>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</si>
  <si>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</si>
  <si>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</si>
  <si>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</si>
  <si>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</si>
  <si>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</si>
  <si>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</si>
  <si>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</si>
  <si>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</si>
  <si>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</si>
  <si>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</si>
  <si>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</si>
  <si>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</si>
  <si>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</si>
  <si>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</si>
  <si>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</si>
  <si>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</si>
  <si>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</si>
  <si>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</si>
  <si>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</si>
  <si>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</si>
  <si>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</si>
  <si>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</si>
  <si>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</si>
  <si>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</si>
  <si>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</si>
  <si>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</si>
  <si>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</si>
  <si>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</si>
  <si>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</si>
  <si>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</si>
  <si>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</si>
  <si>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</si>
  <si>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</si>
  <si>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</si>
  <si>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</si>
  <si>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</si>
  <si>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</si>
  <si>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</si>
  <si>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</si>
  <si>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</si>
  <si>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</si>
  <si>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</si>
  <si>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</si>
  <si>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</si>
  <si>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</si>
  <si>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</si>
  <si>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</si>
  <si>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</si>
  <si>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</si>
  <si>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</si>
  <si>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</si>
  <si>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</si>
  <si>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</si>
  <si>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</si>
  <si>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</si>
  <si>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</si>
  <si>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</si>
  <si>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</si>
  <si>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</si>
  <si>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</si>
  <si>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</si>
  <si>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</si>
  <si>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</si>
  <si>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</si>
  <si>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</si>
  <si>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</si>
  <si>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</si>
  <si>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</si>
  <si>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</si>
  <si>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</si>
  <si>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</si>
  <si>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</si>
  <si>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</si>
  <si>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</si>
  <si>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</si>
  <si>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</si>
  <si>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</si>
  <si>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</si>
  <si>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</si>
  <si>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</si>
  <si>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</si>
  <si>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</si>
  <si>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</si>
  <si>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</si>
  <si>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</si>
  <si>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</si>
  <si>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</si>
  <si>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</si>
  <si>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</si>
  <si>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</si>
  <si>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</si>
  <si>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</si>
  <si>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</si>
  <si>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</si>
  <si>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</si>
  <si>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</si>
  <si>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</si>
  <si>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</si>
  <si>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</si>
  <si>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</si>
  <si>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</si>
  <si>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</si>
  <si>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</si>
  <si>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</si>
  <si>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</si>
  <si>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</si>
  <si>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</si>
  <si>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</si>
  <si>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</si>
  <si>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</si>
  <si>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</si>
  <si>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</si>
  <si>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</si>
  <si>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</si>
  <si>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</si>
  <si>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</si>
  <si>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</si>
  <si>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</si>
  <si>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</si>
  <si>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</si>
  <si>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</si>
  <si>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</si>
  <si>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</si>
  <si>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</si>
  <si>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</si>
  <si>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</si>
  <si>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</si>
  <si>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</si>
  <si>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</si>
  <si>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</si>
  <si>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</si>
  <si>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</si>
  <si>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</si>
  <si>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</si>
  <si>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</si>
  <si>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</si>
  <si>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</si>
  <si>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</si>
  <si>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</si>
  <si>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</si>
  <si>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</si>
  <si>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</si>
  <si>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</si>
  <si>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</si>
  <si>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</si>
  <si>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</si>
  <si>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</si>
  <si>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</si>
  <si>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</si>
  <si>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</si>
  <si>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</si>
  <si>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</si>
  <si>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</si>
  <si>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</si>
  <si>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</si>
  <si>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</si>
  <si>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</si>
  <si>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</si>
  <si>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</si>
  <si>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</si>
  <si>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</si>
  <si>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</si>
  <si>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</si>
  <si>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</si>
  <si>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</si>
  <si>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</si>
  <si>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</si>
  <si>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</si>
  <si>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</si>
  <si>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</si>
  <si>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</si>
  <si>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</si>
  <si>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</si>
  <si>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</si>
  <si>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</si>
  <si>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</si>
  <si>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</si>
  <si>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</si>
  <si>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</si>
  <si>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</si>
  <si>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</si>
  <si>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</si>
  <si>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</si>
  <si>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</si>
  <si>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</si>
  <si>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</si>
  <si>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</si>
  <si>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</si>
  <si>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</si>
  <si>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</si>
  <si>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</si>
  <si>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</si>
  <si>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</si>
  <si>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</si>
  <si>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</si>
  <si>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</si>
  <si>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</si>
  <si>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</si>
  <si>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</si>
  <si>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</si>
  <si>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</si>
  <si>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</si>
  <si>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</si>
  <si>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</si>
  <si>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</si>
  <si>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</si>
  <si>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</si>
  <si>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</si>
  <si>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</si>
  <si>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</si>
  <si>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</si>
  <si>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</si>
  <si>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</si>
  <si>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</si>
  <si>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</si>
  <si>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</si>
  <si>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</si>
  <si>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</si>
  <si>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</si>
  <si>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</si>
  <si>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</si>
  <si>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</si>
  <si>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</si>
  <si>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</si>
  <si>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</si>
  <si>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</si>
  <si>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</si>
  <si>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</si>
  <si>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</si>
  <si>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</si>
  <si>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</si>
  <si>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</si>
  <si>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</si>
  <si>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</si>
  <si>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</si>
  <si>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</si>
  <si>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</si>
  <si>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</si>
  <si>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</si>
  <si>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</si>
  <si>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</si>
  <si>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</si>
  <si>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</si>
  <si>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</si>
  <si>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</si>
  <si>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</si>
  <si>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</si>
  <si>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</si>
  <si>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</si>
  <si>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</si>
  <si>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</si>
  <si>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</si>
  <si>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</si>
  <si>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</si>
  <si>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</si>
  <si>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</si>
  <si>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</si>
  <si>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</si>
  <si>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</si>
  <si>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</si>
  <si>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</si>
  <si>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</si>
  <si>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</si>
  <si>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</si>
  <si>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</si>
  <si>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</si>
  <si>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</si>
  <si>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</si>
  <si>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</si>
  <si>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</si>
  <si>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</si>
  <si>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</si>
  <si>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</si>
  <si>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</si>
  <si>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</si>
  <si>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</si>
  <si>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</si>
  <si>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</si>
  <si>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</si>
  <si>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</si>
  <si>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</si>
  <si>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</si>
  <si>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</si>
  <si>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</si>
  <si>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</si>
  <si>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</si>
  <si>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</si>
  <si>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</si>
  <si>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</si>
  <si>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</si>
  <si>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</si>
  <si>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</si>
  <si>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</si>
  <si>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</si>
  <si>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</si>
  <si>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</si>
  <si>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</si>
  <si>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</si>
  <si>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</si>
  <si>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</si>
  <si>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</si>
  <si>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</si>
  <si>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</si>
  <si>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</si>
  <si>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</si>
  <si>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</si>
  <si>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</si>
  <si>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</si>
  <si>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</si>
  <si>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</si>
  <si>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</si>
  <si>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</si>
  <si>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</si>
  <si>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</si>
  <si>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</si>
  <si>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</si>
  <si>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</si>
  <si>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</si>
  <si>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</si>
  <si>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</si>
  <si>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</si>
  <si>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</si>
  <si>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</si>
  <si>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</si>
  <si>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</si>
  <si>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</si>
  <si>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</si>
  <si>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</si>
  <si>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</si>
  <si>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</si>
  <si>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</si>
  <si>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</si>
  <si>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</si>
  <si>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</si>
  <si>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</si>
  <si>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</si>
  <si>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</si>
  <si>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</si>
  <si>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</si>
  <si>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</si>
  <si>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</si>
  <si>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</si>
  <si>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</si>
  <si>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</si>
  <si>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</si>
  <si>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</si>
  <si>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</si>
  <si>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</si>
  <si>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</si>
  <si>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</si>
  <si>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</si>
  <si>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</si>
  <si>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</si>
  <si>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</si>
  <si>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</si>
  <si>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</si>
  <si>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</si>
  <si>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</si>
  <si>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</si>
  <si>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</si>
  <si>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</si>
  <si>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</si>
  <si>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</si>
  <si>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</si>
  <si>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</si>
  <si>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</si>
  <si>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</si>
  <si>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</si>
  <si>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</si>
  <si>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</si>
  <si>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</si>
  <si>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</si>
  <si>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</si>
  <si>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</si>
  <si>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</si>
  <si>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</si>
  <si>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</si>
  <si>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</si>
  <si>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</si>
  <si>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</si>
  <si>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</si>
  <si>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</si>
  <si>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</si>
  <si>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</si>
  <si>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</si>
  <si>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</si>
  <si>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</si>
  <si>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</si>
  <si>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</si>
  <si>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</si>
  <si>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</si>
  <si>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</si>
  <si>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</si>
  <si>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</si>
  <si>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</si>
  <si>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</si>
  <si>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</si>
  <si>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</si>
  <si>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</si>
  <si>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</si>
  <si>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</si>
  <si>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</si>
  <si>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</si>
  <si>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</si>
  <si>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</si>
  <si>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</si>
  <si>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</si>
  <si>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</si>
  <si>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</si>
  <si>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</si>
  <si>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</si>
  <si>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</si>
  <si>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</si>
  <si>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</si>
  <si>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</si>
  <si>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</si>
  <si>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</si>
  <si>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</si>
  <si>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</si>
  <si>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</si>
  <si>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</si>
  <si>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</si>
  <si>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</si>
  <si>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</si>
  <si>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</si>
  <si>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</si>
  <si>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</si>
  <si>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</si>
  <si>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</si>
  <si>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</si>
  <si>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</si>
  <si>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</si>
  <si>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</si>
  <si>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</si>
  <si>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</si>
  <si>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</si>
  <si>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</si>
  <si>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</si>
  <si>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</si>
  <si>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</si>
  <si>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</si>
  <si>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</si>
  <si>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</si>
  <si>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</si>
  <si>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</si>
  <si>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</si>
  <si>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</si>
  <si>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</si>
  <si>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</si>
  <si>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</si>
  <si>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</si>
  <si>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</si>
  <si>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</si>
  <si>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</si>
  <si>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</si>
  <si>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</si>
  <si>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</si>
  <si>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</si>
  <si>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</si>
  <si>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</si>
  <si>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</si>
  <si>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</si>
  <si>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</si>
  <si>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</si>
  <si>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</si>
  <si>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</si>
  <si>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</si>
  <si>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</si>
  <si>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</si>
  <si>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</si>
  <si>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</si>
  <si>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</si>
  <si>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</si>
  <si>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</si>
  <si>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</si>
  <si>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</si>
  <si>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</si>
  <si>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</si>
  <si>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</si>
  <si>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</si>
  <si>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</si>
  <si>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</si>
  <si>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</si>
  <si>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</si>
  <si>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</si>
  <si>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</si>
  <si>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</si>
  <si>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</si>
  <si>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</si>
  <si>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</si>
  <si>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</si>
  <si>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</si>
  <si>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</si>
  <si>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</si>
  <si>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</si>
  <si>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</si>
  <si>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</si>
  <si>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</si>
  <si>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</si>
  <si>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</si>
  <si>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</si>
  <si>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</si>
  <si>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</si>
  <si>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</si>
  <si>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</si>
  <si>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</si>
  <si>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</si>
  <si>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</si>
  <si>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</si>
  <si>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</si>
  <si>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</si>
  <si>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</si>
  <si>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</si>
  <si>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</si>
  <si>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</si>
  <si>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</si>
  <si>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</si>
  <si>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</si>
  <si>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</si>
  <si>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</si>
  <si>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</si>
  <si>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</si>
  <si>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</si>
  <si>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</si>
  <si>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</si>
  <si>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</si>
  <si>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</si>
  <si>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</si>
  <si>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</si>
  <si>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</si>
  <si>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</si>
  <si>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</si>
  <si>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</si>
  <si>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</si>
  <si>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</si>
  <si>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</si>
  <si>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</si>
  <si>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</si>
  <si>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</si>
  <si>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</si>
  <si>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</si>
  <si>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</si>
  <si>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</si>
  <si>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</si>
  <si>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</si>
  <si>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</si>
  <si>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</si>
  <si>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</si>
  <si>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</si>
  <si>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</si>
  <si>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</si>
  <si>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</si>
  <si>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</si>
  <si>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</si>
  <si>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</si>
  <si>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</si>
  <si>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</si>
  <si>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</si>
  <si>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</si>
  <si>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</si>
  <si>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</si>
  <si>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</si>
  <si>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</si>
  <si>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</si>
  <si>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</si>
  <si>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</si>
  <si>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</si>
  <si>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</si>
  <si>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</si>
  <si>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</si>
  <si>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</si>
  <si>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</si>
  <si>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</si>
  <si>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</si>
  <si>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</si>
  <si>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</si>
  <si>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</si>
  <si>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</si>
  <si>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</si>
  <si>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</si>
  <si>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</si>
  <si>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</si>
  <si>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</si>
  <si>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</si>
  <si>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</si>
  <si>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</si>
  <si>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</si>
  <si>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</si>
  <si>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</si>
  <si>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</si>
  <si>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</si>
  <si>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</si>
  <si>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</si>
  <si>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</si>
  <si>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</si>
  <si>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</si>
  <si>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</si>
  <si>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</si>
  <si>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</si>
  <si>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</si>
  <si>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</si>
  <si>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</si>
  <si>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</si>
  <si>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</si>
  <si>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</si>
  <si>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</si>
  <si>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</si>
  <si>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</si>
  <si>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</si>
  <si>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</si>
  <si>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</si>
  <si>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</si>
  <si>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</si>
  <si>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</si>
  <si>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</si>
  <si>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</si>
  <si>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</si>
  <si>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</si>
  <si>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</si>
  <si>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</si>
  <si>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</si>
  <si>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</si>
  <si>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</si>
  <si>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</si>
  <si>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</si>
  <si>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</si>
  <si>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</si>
  <si>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</si>
  <si>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</si>
  <si>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</si>
  <si>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</si>
  <si>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</si>
  <si>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</si>
  <si>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</si>
  <si>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</si>
  <si>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</si>
  <si>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</si>
  <si>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</si>
  <si>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</si>
  <si>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</si>
  <si>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</si>
  <si>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</si>
  <si>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</si>
  <si>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</si>
  <si>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</si>
  <si>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</si>
  <si>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</si>
  <si>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</si>
  <si>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</si>
  <si>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</si>
  <si>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</si>
  <si>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</si>
  <si>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</si>
  <si>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</si>
  <si>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</si>
  <si>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</si>
  <si>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</si>
  <si>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</si>
  <si>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</si>
  <si>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</si>
  <si>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</si>
  <si>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</si>
  <si>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</si>
  <si>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</si>
  <si>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</si>
  <si>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</si>
  <si>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</si>
  <si>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</si>
  <si>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</si>
  <si>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</si>
  <si>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</si>
  <si>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</si>
  <si>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</si>
  <si>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</si>
  <si>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</si>
  <si>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</si>
  <si>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</si>
  <si>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</si>
  <si>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</si>
  <si>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</si>
  <si>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</si>
  <si>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</si>
  <si>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</si>
  <si>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</si>
  <si>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</si>
  <si>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</si>
  <si>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</si>
  <si>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</si>
  <si>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</si>
  <si>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</si>
  <si>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</si>
  <si>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</si>
  <si>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</si>
  <si>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</si>
  <si>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</si>
  <si>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</si>
  <si>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</si>
  <si>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</si>
  <si>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</si>
  <si>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</si>
  <si>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</si>
  <si>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</si>
  <si>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</si>
  <si>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</si>
  <si>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</si>
  <si>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</si>
  <si>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</si>
  <si>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</si>
  <si>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</si>
  <si>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</si>
  <si>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</si>
  <si>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</si>
  <si>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</si>
  <si>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</si>
  <si>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</si>
  <si>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</si>
  <si>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</si>
  <si>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</si>
  <si>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</si>
  <si>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</si>
  <si>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</si>
  <si>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</si>
  <si>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</si>
  <si>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</si>
  <si>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</si>
  <si>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</si>
  <si>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</si>
  <si>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</si>
  <si>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</si>
  <si>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</si>
  <si>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</si>
  <si>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</si>
  <si>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</si>
  <si>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</si>
  <si>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</si>
  <si>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</si>
  <si>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</si>
  <si>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</si>
  <si>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</si>
  <si>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</si>
  <si>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</si>
  <si>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</si>
  <si>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</si>
  <si>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</si>
  <si>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</si>
  <si>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</si>
  <si>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</si>
  <si>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</si>
  <si>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</si>
  <si>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</si>
  <si>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</si>
  <si>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</si>
  <si>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</si>
  <si>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</si>
  <si>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</si>
  <si>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</si>
  <si>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</si>
  <si>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</si>
  <si>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</si>
  <si>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</si>
  <si>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</si>
  <si>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</si>
  <si>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</si>
  <si>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</si>
  <si>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</si>
  <si>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</si>
  <si>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</si>
  <si>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</si>
  <si>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</si>
  <si>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</si>
  <si>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</si>
  <si>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</si>
  <si>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</si>
  <si>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</si>
  <si>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</si>
  <si>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</si>
  <si>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</si>
  <si>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</si>
  <si>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</si>
  <si>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</si>
  <si>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</si>
  <si>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</si>
  <si>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</si>
  <si>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</si>
  <si>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</si>
  <si>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</si>
  <si>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</si>
  <si>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</si>
  <si>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</si>
  <si>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</si>
  <si>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</si>
  <si>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</si>
  <si>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</si>
  <si>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</si>
  <si>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</si>
  <si>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</si>
  <si>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</si>
  <si>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</si>
  <si>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</si>
  <si>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</si>
  <si>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</si>
  <si>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</si>
  <si>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</si>
  <si>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</si>
  <si>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</si>
  <si>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</si>
  <si>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</si>
  <si>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</si>
  <si>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</si>
  <si>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</si>
  <si>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</si>
  <si>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</si>
  <si>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</si>
  <si>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</si>
  <si>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</si>
  <si>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</si>
  <si>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</si>
  <si>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</si>
  <si>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</si>
  <si>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</si>
  <si>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</si>
  <si>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</si>
  <si>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</si>
  <si>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</si>
  <si>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</si>
  <si>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</si>
  <si>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</si>
  <si>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</si>
  <si>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</si>
  <si>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</si>
  <si>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</si>
  <si>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</si>
  <si>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</si>
  <si>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</si>
  <si>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</si>
  <si>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</si>
  <si>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</si>
  <si>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</si>
  <si>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</si>
  <si>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</si>
  <si>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</si>
  <si>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</si>
  <si>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</si>
  <si>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</si>
  <si>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</si>
  <si>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</si>
  <si>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</si>
  <si>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</si>
  <si>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</si>
  <si>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</si>
  <si>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</si>
  <si>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</si>
  <si>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</si>
  <si>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</si>
  <si>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</si>
  <si>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</si>
  <si>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</si>
  <si>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</si>
  <si>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</si>
  <si>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</si>
  <si>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</si>
  <si>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</si>
  <si>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</si>
  <si>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</si>
  <si>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</si>
  <si>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</si>
  <si>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</si>
  <si>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</si>
  <si>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</si>
  <si>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</si>
  <si>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</si>
  <si>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</si>
  <si>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</si>
  <si>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</si>
  <si>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</si>
  <si>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</si>
  <si>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</si>
  <si>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</si>
  <si>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</si>
  <si>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</si>
  <si>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</si>
  <si>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</si>
  <si>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</si>
  <si>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</si>
  <si>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</si>
  <si>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</si>
  <si>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</si>
  <si>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</si>
  <si>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</si>
  <si>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</si>
  <si>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</si>
  <si>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</si>
  <si>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</si>
  <si>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</si>
  <si>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</si>
  <si>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</si>
  <si>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</si>
  <si>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</si>
  <si>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</si>
  <si>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</si>
  <si>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</si>
  <si>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</si>
  <si>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</si>
  <si>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</si>
  <si>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</si>
  <si>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</si>
  <si>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</si>
  <si>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</si>
  <si>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</si>
  <si>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</si>
  <si>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</si>
  <si>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</si>
  <si>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</si>
  <si>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</si>
  <si>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</si>
  <si>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</si>
  <si>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</si>
  <si>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</si>
  <si>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</si>
  <si>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</si>
  <si>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</si>
  <si>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</si>
  <si>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</si>
  <si>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</si>
  <si>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</si>
  <si>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</si>
  <si>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</si>
  <si>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</si>
  <si>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</si>
  <si>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</si>
  <si>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</si>
  <si>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</si>
  <si>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</si>
  <si>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</si>
  <si>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</si>
  <si>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</si>
  <si>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</si>
  <si>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</si>
  <si>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</si>
  <si>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</si>
  <si>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</si>
  <si>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</si>
  <si>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</si>
  <si>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</si>
  <si>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</si>
  <si>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</si>
  <si>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</si>
  <si>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</si>
  <si>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</si>
  <si>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</si>
  <si>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</si>
  <si>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</si>
  <si>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</si>
  <si>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</si>
  <si>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</si>
  <si>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</si>
  <si>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</si>
  <si>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</si>
  <si>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</si>
  <si>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</si>
  <si>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</si>
  <si>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</si>
  <si>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</si>
  <si>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</si>
  <si>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</si>
  <si>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</si>
  <si>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</si>
  <si>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</si>
  <si>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</si>
  <si>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</si>
  <si>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</si>
  <si>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</si>
  <si>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</si>
  <si>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</si>
  <si>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</si>
  <si>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</si>
  <si>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</si>
  <si>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</si>
  <si>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</si>
  <si>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</si>
  <si>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</si>
  <si>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</si>
  <si>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</si>
  <si>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</si>
  <si>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</si>
  <si>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</si>
  <si>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</si>
  <si>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</si>
  <si>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</si>
  <si>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</si>
  <si>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</si>
  <si>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</si>
  <si>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</si>
  <si>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</si>
  <si>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</si>
  <si>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</si>
  <si>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</si>
  <si>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</si>
  <si>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</si>
  <si>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</si>
  <si>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</si>
  <si>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</si>
  <si>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</si>
  <si>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</si>
  <si>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</si>
  <si>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</si>
  <si>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</si>
  <si>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</si>
  <si>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</si>
  <si>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</si>
  <si>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</si>
  <si>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</si>
  <si>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</si>
  <si>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</si>
  <si>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</si>
  <si>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</si>
  <si>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</si>
  <si>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</si>
  <si>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</si>
  <si>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</si>
  <si>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</si>
  <si>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</si>
  <si>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</si>
  <si>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</si>
  <si>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</si>
  <si>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</si>
  <si>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</si>
  <si>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</si>
  <si>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</si>
  <si>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</si>
  <si>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</si>
  <si>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</si>
  <si>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</si>
  <si>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</si>
  <si>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</si>
  <si>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</si>
  <si>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</si>
  <si>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</si>
  <si>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</si>
  <si>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</si>
  <si>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</si>
  <si>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</si>
  <si>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</si>
  <si>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</si>
  <si>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</si>
  <si>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</si>
  <si>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</si>
  <si>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</si>
  <si>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</si>
  <si>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</si>
  <si>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</si>
  <si>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</si>
  <si>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</si>
  <si>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</si>
  <si>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</si>
  <si>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</si>
  <si>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</si>
  <si>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</si>
  <si>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</si>
  <si>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</si>
  <si>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</si>
  <si>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</si>
  <si>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</si>
  <si>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</si>
  <si>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</si>
  <si>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</si>
  <si>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</si>
  <si>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</si>
  <si>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</si>
  <si>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</si>
  <si>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</si>
  <si>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</si>
  <si>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</si>
  <si>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</si>
  <si>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</si>
  <si>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</si>
  <si>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</si>
  <si>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</si>
  <si>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</si>
  <si>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</si>
  <si>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</si>
  <si>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</si>
  <si>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</si>
  <si>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</si>
  <si>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</si>
  <si>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</si>
  <si>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</si>
  <si>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</si>
  <si>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</si>
  <si>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</si>
  <si>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</si>
  <si>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</si>
  <si>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</si>
  <si>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</si>
  <si>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</si>
  <si>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</si>
  <si>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</si>
  <si>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</si>
  <si>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</si>
  <si>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</si>
  <si>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</si>
  <si>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</si>
  <si>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</si>
  <si>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</si>
  <si>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</si>
  <si>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</si>
  <si>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</si>
  <si>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</si>
  <si>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</si>
  <si>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</si>
  <si>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</si>
  <si>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</si>
  <si>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</si>
  <si>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</si>
  <si>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</si>
  <si>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</si>
  <si>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</si>
  <si>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</si>
  <si>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</si>
  <si>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</si>
  <si>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</si>
  <si>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</si>
  <si>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</si>
  <si>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</si>
  <si>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</si>
  <si>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</si>
  <si>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</si>
  <si>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</si>
  <si>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</si>
  <si>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</si>
  <si>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</si>
  <si>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</si>
  <si>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</si>
  <si>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</si>
  <si>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</si>
  <si>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</si>
  <si>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</si>
  <si>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</si>
  <si>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</si>
  <si>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</si>
  <si>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</si>
  <si>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</si>
  <si>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</si>
  <si>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</si>
  <si>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</si>
  <si>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</si>
  <si>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</si>
  <si>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</si>
  <si>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</si>
  <si>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</si>
  <si>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</si>
  <si>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</si>
  <si>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</si>
  <si>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</si>
  <si>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</si>
  <si>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</si>
  <si>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</si>
  <si>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</si>
  <si>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</si>
  <si>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</si>
  <si>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</si>
  <si>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</si>
  <si>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</si>
  <si>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</si>
  <si>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</si>
  <si>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</si>
  <si>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</si>
  <si>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</si>
  <si>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</si>
  <si>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</si>
  <si>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</si>
  <si>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</si>
  <si>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</si>
  <si>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</si>
  <si>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</si>
  <si>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</si>
  <si>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</si>
  <si>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</si>
  <si>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</si>
  <si>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</si>
  <si>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</si>
  <si>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</si>
  <si>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</si>
  <si>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</si>
  <si>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</si>
  <si>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</si>
  <si>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</si>
  <si>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</si>
  <si>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</si>
  <si>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</si>
  <si>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</si>
  <si>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</si>
  <si>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</si>
  <si>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</si>
  <si>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</si>
  <si>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</si>
  <si>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</si>
  <si>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</si>
  <si>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</si>
  <si>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</si>
  <si>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</si>
  <si>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</si>
  <si>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</si>
  <si>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</si>
  <si>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</si>
  <si>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</si>
  <si>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</si>
  <si>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</si>
  <si>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</si>
  <si>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</si>
  <si>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</si>
  <si>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</si>
  <si>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</si>
  <si>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</si>
  <si>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</si>
  <si>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</si>
  <si>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</si>
  <si>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</si>
  <si>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</si>
  <si>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</si>
  <si>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</si>
  <si>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</si>
  <si>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</si>
  <si>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</si>
  <si>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</si>
  <si>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</si>
  <si>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</si>
  <si>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</si>
  <si>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</si>
  <si>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</si>
  <si>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</si>
  <si>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</si>
  <si>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</si>
  <si>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</si>
  <si>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</si>
  <si>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</si>
  <si>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</si>
  <si>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</si>
  <si>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</si>
  <si>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</si>
  <si>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</si>
  <si>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</si>
  <si>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</si>
  <si>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</si>
  <si>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</si>
  <si>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</si>
  <si>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</si>
  <si>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</si>
  <si>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</si>
  <si>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</si>
  <si>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</si>
  <si>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</si>
  <si>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</si>
  <si>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</si>
  <si>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</si>
  <si>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</si>
  <si>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</si>
  <si>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</si>
  <si>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</si>
  <si>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</si>
  <si>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</si>
  <si>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</si>
  <si>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</si>
  <si>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</si>
  <si>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</si>
  <si>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</si>
  <si>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</si>
  <si>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</si>
  <si>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</si>
  <si>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</si>
  <si>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</si>
  <si>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</si>
  <si>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</si>
  <si>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</si>
  <si>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</si>
  <si>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</si>
  <si>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</si>
  <si>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</si>
  <si>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</si>
  <si>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</si>
  <si>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</si>
  <si>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</si>
  <si>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</si>
  <si>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</si>
  <si>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</si>
  <si>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</si>
  <si>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</si>
  <si>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</si>
  <si>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</si>
  <si>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</si>
  <si>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</si>
  <si>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</si>
  <si>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</si>
  <si>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</si>
  <si>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</si>
  <si>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</si>
  <si>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</si>
  <si>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</si>
  <si>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</si>
  <si>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</si>
  <si>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</si>
  <si>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</si>
  <si>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</si>
  <si>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</si>
  <si>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</si>
  <si>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</si>
  <si>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</si>
  <si>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</si>
  <si>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</si>
  <si>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</si>
  <si>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</si>
  <si>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</si>
  <si>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</si>
  <si>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</si>
  <si>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</si>
  <si>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</si>
  <si>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</si>
  <si>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</si>
  <si>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</si>
  <si>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</si>
  <si>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</si>
  <si>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</si>
  <si>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</si>
  <si>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</si>
  <si>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</si>
  <si>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</si>
  <si>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</si>
  <si>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</si>
  <si>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</si>
  <si>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</si>
  <si>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</si>
  <si>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</si>
  <si>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</si>
  <si>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</si>
  <si>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</si>
  <si>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</si>
  <si>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</si>
  <si>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</si>
  <si>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</si>
  <si>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</si>
  <si>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</si>
  <si>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</si>
  <si>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</si>
  <si>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</si>
  <si>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</si>
  <si>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</si>
  <si>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</si>
  <si>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</si>
  <si>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</si>
  <si>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</si>
  <si>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</si>
  <si>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</si>
  <si>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</si>
  <si>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</si>
  <si>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</si>
  <si>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</si>
  <si>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</si>
  <si>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</si>
  <si>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</si>
  <si>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</si>
  <si>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</si>
  <si>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</si>
  <si>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</si>
  <si>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</si>
  <si>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</si>
  <si>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</si>
  <si>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</si>
  <si>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</si>
  <si>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</si>
  <si>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</si>
  <si>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</si>
  <si>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</si>
  <si>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</si>
  <si>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</si>
  <si>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</si>
  <si>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</si>
  <si>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</si>
  <si>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</si>
  <si>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</si>
  <si>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</si>
  <si>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</si>
  <si>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</si>
  <si>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</si>
  <si>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</si>
  <si>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</si>
  <si>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</si>
  <si>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</si>
  <si>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</si>
  <si>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</si>
  <si>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</si>
  <si>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</si>
  <si>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</si>
  <si>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</si>
  <si>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</si>
  <si>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</si>
  <si>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</si>
  <si>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</si>
  <si>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</si>
  <si>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</si>
  <si>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</si>
  <si>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</si>
  <si>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</si>
  <si>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</si>
  <si>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</si>
  <si>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</si>
  <si>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</si>
  <si>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</si>
  <si>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</si>
  <si>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</si>
  <si>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</si>
  <si>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</si>
  <si>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</si>
  <si>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</si>
  <si>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</si>
  <si>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</si>
  <si>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</si>
  <si>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</si>
  <si>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</si>
  <si>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</si>
  <si>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</si>
  <si>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</si>
  <si>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</si>
  <si>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</si>
  <si>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</si>
  <si>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</si>
  <si>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</si>
  <si>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</si>
  <si>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</si>
  <si>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</si>
  <si>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</si>
  <si>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</si>
  <si>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</si>
  <si>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</si>
  <si>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</si>
  <si>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</si>
  <si>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</si>
  <si>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</si>
  <si>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</si>
  <si>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</si>
  <si>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</si>
  <si>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</si>
  <si>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</si>
  <si>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</si>
  <si>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</si>
  <si>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</si>
  <si>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</si>
  <si>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</si>
  <si>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</si>
  <si>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</si>
  <si>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</si>
  <si>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</si>
  <si>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</si>
  <si>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</si>
  <si>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</si>
  <si>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</si>
  <si>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</si>
  <si>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</si>
  <si>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</si>
  <si>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</si>
  <si>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</si>
  <si>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</si>
  <si>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</si>
  <si>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</si>
  <si>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</si>
  <si>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</si>
  <si>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</si>
  <si>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</si>
  <si>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</si>
  <si>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</si>
  <si>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</si>
  <si>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</si>
  <si>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</si>
  <si>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</si>
  <si>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</si>
  <si>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</si>
  <si>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</si>
  <si>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</si>
  <si>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</si>
  <si>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</si>
  <si>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</si>
  <si>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</si>
  <si>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</si>
  <si>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</si>
  <si>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</si>
  <si>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</si>
  <si>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</si>
  <si>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</si>
  <si>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</si>
  <si>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</si>
  <si>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</si>
  <si>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</si>
  <si>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</si>
  <si>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</si>
  <si>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</si>
  <si>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</si>
  <si>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</si>
  <si>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</si>
  <si>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</si>
  <si>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</si>
  <si>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</si>
  <si>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</si>
  <si>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</si>
  <si>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</si>
  <si>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</si>
  <si>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</si>
  <si>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</si>
  <si>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</si>
  <si>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</si>
  <si>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</si>
  <si>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</si>
  <si>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</si>
  <si>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</si>
  <si>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</si>
  <si>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</si>
  <si>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</si>
  <si>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</si>
  <si>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</si>
  <si>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</si>
  <si>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</si>
  <si>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</si>
  <si>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</si>
  <si>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</si>
  <si>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</si>
  <si>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</si>
  <si>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</si>
  <si>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</si>
  <si>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</si>
  <si>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</si>
  <si>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</si>
  <si>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</si>
  <si>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</si>
  <si>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</si>
  <si>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</si>
  <si>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</si>
  <si>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</si>
  <si>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</si>
  <si>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</si>
  <si>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</si>
  <si>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</si>
  <si>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</si>
  <si>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</si>
  <si>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</si>
  <si>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</si>
  <si>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</si>
  <si>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</si>
  <si>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</si>
  <si>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</si>
  <si>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</si>
  <si>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</si>
  <si>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</si>
  <si>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</si>
  <si>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</si>
  <si>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</si>
  <si>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</si>
  <si>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</si>
  <si>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</si>
  <si>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</si>
  <si>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</si>
  <si>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</si>
  <si>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</si>
  <si>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</si>
  <si>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</si>
  <si>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</si>
  <si>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</si>
  <si>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</si>
  <si>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</si>
  <si>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</si>
  <si>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</si>
  <si>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</si>
  <si>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</si>
  <si>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</si>
  <si>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</si>
  <si>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</si>
  <si>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</si>
  <si>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</si>
  <si>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</si>
  <si>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</si>
  <si>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</si>
  <si>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</si>
  <si>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</si>
  <si>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</si>
  <si>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</si>
  <si>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</si>
  <si>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</si>
  <si>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</si>
  <si>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</si>
  <si>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</si>
  <si>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</si>
  <si>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</si>
  <si>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</si>
  <si>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</si>
  <si>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</si>
  <si>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</si>
  <si>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</si>
  <si>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</si>
  <si>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</si>
  <si>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</si>
  <si>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</si>
  <si>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</si>
  <si>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</si>
  <si>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</si>
  <si>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</si>
  <si>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</si>
  <si>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</si>
  <si>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</si>
  <si>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</si>
  <si>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</si>
  <si>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</si>
  <si>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</si>
  <si>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</si>
  <si>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</si>
  <si>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</si>
  <si>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</si>
  <si>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</si>
  <si>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</si>
  <si>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</si>
  <si>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</si>
  <si>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</si>
  <si>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</si>
  <si>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</si>
  <si>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</si>
  <si>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</si>
  <si>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</si>
  <si>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</si>
  <si>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</si>
  <si>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</si>
  <si>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</si>
  <si>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</si>
  <si>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</si>
  <si>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</si>
  <si>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</si>
  <si>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</si>
  <si>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</si>
  <si>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</si>
  <si>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</si>
  <si>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</si>
  <si>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</si>
  <si>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</si>
  <si>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</si>
  <si>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</si>
  <si>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</si>
  <si>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</si>
  <si>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</si>
  <si>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</si>
  <si>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</si>
  <si>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</si>
  <si>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</si>
  <si>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</si>
  <si>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</si>
  <si>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</si>
  <si>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</si>
  <si>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</si>
  <si>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</si>
  <si>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</si>
  <si>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</si>
  <si>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</si>
  <si>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</si>
  <si>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</si>
  <si>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</si>
  <si>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</si>
  <si>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</si>
  <si>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</si>
  <si>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</si>
  <si>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</si>
  <si>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</si>
  <si>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</si>
  <si>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</si>
  <si>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</si>
  <si>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</si>
  <si>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</si>
  <si>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</si>
  <si>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</si>
  <si>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</si>
  <si>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</si>
  <si>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</si>
  <si>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</si>
  <si>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</si>
  <si>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</si>
  <si>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</si>
  <si>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</si>
  <si>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</si>
  <si>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</si>
  <si>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</si>
  <si>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</si>
  <si>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</si>
  <si>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</si>
  <si>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</si>
  <si>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</si>
  <si>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</si>
  <si>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</si>
  <si>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</si>
  <si>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</si>
  <si>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</si>
  <si>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</si>
  <si>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</si>
  <si>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</si>
  <si>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</si>
  <si>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</si>
  <si>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</si>
  <si>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</si>
  <si>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</si>
  <si>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</si>
  <si>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</si>
  <si>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</si>
  <si>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</si>
  <si>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</si>
  <si>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</si>
  <si>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</si>
  <si>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</si>
  <si>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</si>
  <si>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</si>
  <si>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</si>
  <si>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</si>
  <si>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</si>
  <si>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</si>
  <si>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</si>
  <si>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</si>
  <si>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</si>
  <si>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</si>
  <si>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</si>
  <si>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</si>
  <si>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</si>
  <si>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</si>
  <si>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</si>
  <si>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</si>
  <si>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</si>
  <si>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</si>
  <si>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</si>
  <si>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</si>
  <si>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</si>
  <si>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</si>
  <si>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</si>
  <si>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</si>
  <si>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</si>
  <si>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</si>
  <si>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</si>
  <si>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</si>
  <si>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</si>
  <si>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</si>
  <si>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</si>
  <si>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</si>
  <si>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</si>
  <si>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</si>
  <si>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</si>
  <si>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</si>
  <si>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</si>
  <si>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</si>
  <si>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</si>
  <si>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</si>
  <si>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</si>
  <si>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</si>
  <si>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</si>
  <si>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</si>
  <si>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</si>
  <si>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</si>
  <si>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</si>
  <si>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</si>
  <si>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</si>
  <si>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</si>
  <si>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</si>
  <si>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</si>
  <si>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</si>
  <si>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</si>
  <si>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</si>
  <si>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</si>
  <si>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</si>
  <si>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</si>
  <si>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</si>
  <si>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</si>
  <si>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</si>
  <si>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</si>
  <si>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</si>
  <si>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</si>
  <si>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</si>
  <si>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</si>
  <si>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</si>
  <si>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</si>
  <si>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</si>
  <si>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</si>
  <si>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</si>
  <si>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</si>
  <si>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</si>
  <si>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</si>
  <si>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</si>
  <si>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</si>
  <si>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</si>
  <si>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</si>
  <si>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</si>
  <si>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</si>
  <si>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</si>
  <si>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</si>
  <si>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</si>
  <si>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</si>
  <si>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</si>
  <si>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</si>
  <si>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</si>
  <si>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</si>
  <si>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</si>
  <si>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</si>
  <si>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</si>
  <si>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</si>
  <si>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</si>
  <si>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</si>
  <si>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</si>
  <si>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</si>
  <si>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</si>
  <si>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</si>
  <si>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</si>
  <si>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</si>
  <si>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</si>
  <si>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</si>
  <si>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</si>
  <si>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</si>
  <si>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</si>
  <si>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</si>
  <si>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</si>
  <si>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</si>
  <si>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</si>
  <si>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</si>
  <si>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</si>
  <si>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</si>
  <si>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</si>
  <si>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</si>
  <si>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</si>
  <si>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</si>
  <si>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</si>
  <si>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</si>
  <si>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</si>
  <si>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</si>
  <si>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</si>
  <si>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</si>
  <si>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</si>
  <si>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</si>
  <si>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</si>
  <si>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</si>
  <si>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</si>
  <si>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</si>
  <si>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</si>
  <si>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</si>
  <si>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</si>
  <si>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</si>
  <si>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</si>
  <si>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</si>
  <si>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</si>
  <si>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</si>
  <si>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</si>
  <si>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</si>
  <si>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</si>
  <si>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</si>
  <si>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</si>
  <si>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</si>
  <si>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</si>
  <si>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</si>
  <si>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</si>
  <si>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</si>
  <si>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</si>
  <si>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</si>
  <si>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</si>
  <si>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</si>
  <si>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</si>
  <si>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</si>
  <si>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</si>
  <si>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</si>
  <si>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</si>
  <si>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</si>
  <si>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</si>
  <si>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</si>
  <si>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</si>
  <si>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</si>
  <si>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</si>
  <si>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</si>
  <si>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</si>
  <si>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</si>
  <si>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</si>
  <si>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</si>
  <si>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</si>
  <si>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</si>
  <si>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</si>
  <si>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</si>
  <si>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</si>
  <si>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</si>
  <si>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</si>
  <si>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</si>
  <si>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</si>
  <si>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</si>
  <si>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</si>
  <si>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</si>
  <si>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</si>
  <si>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</si>
  <si>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</si>
  <si>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</si>
  <si>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</si>
  <si>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</si>
  <si>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</si>
  <si>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</si>
  <si>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</si>
  <si>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</si>
  <si>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</si>
  <si>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</si>
  <si>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</si>
  <si>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</si>
  <si>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</si>
  <si>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</si>
  <si>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</si>
  <si>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</si>
  <si>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</si>
  <si>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</si>
  <si>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</si>
  <si>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</si>
  <si>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</si>
  <si>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</si>
  <si>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</si>
  <si>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</si>
  <si>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</si>
  <si>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</si>
  <si>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</si>
  <si>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</si>
  <si>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</si>
  <si>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</si>
  <si>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</si>
  <si>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</si>
  <si>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</si>
  <si>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</si>
  <si>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</si>
  <si>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</si>
  <si>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</si>
  <si>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</si>
  <si>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</si>
  <si>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</si>
  <si>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</si>
  <si>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</si>
  <si>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</si>
  <si>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</si>
  <si>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</si>
  <si>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</si>
  <si>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</si>
  <si>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</si>
  <si>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</si>
  <si>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</si>
  <si>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</si>
  <si>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</si>
  <si>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</si>
  <si>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</si>
  <si>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</si>
  <si>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</si>
  <si>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</si>
  <si>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</si>
  <si>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</si>
  <si>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</si>
  <si>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</si>
  <si>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</si>
  <si>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</si>
  <si>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</si>
  <si>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</si>
  <si>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</si>
  <si>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</si>
  <si>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</si>
  <si>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</si>
  <si>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</si>
  <si>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</si>
  <si>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</si>
  <si>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</si>
  <si>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</si>
  <si>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</si>
  <si>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</si>
  <si>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</si>
  <si>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</si>
  <si>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</si>
  <si>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</si>
  <si>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</si>
  <si>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</si>
  <si>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</si>
  <si>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</si>
  <si>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</si>
  <si>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</si>
  <si>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</si>
  <si>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</si>
  <si>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</si>
  <si>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</si>
  <si>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</si>
  <si>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</si>
  <si>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</si>
  <si>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</si>
  <si>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</si>
  <si>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</si>
  <si>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</si>
  <si>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</si>
  <si>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</si>
  <si>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</si>
  <si>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</si>
  <si>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</si>
  <si>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</si>
  <si>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</si>
  <si>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</si>
  <si>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</si>
  <si>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</si>
  <si>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</si>
  <si>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</si>
  <si>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</si>
  <si>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</si>
  <si>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</si>
  <si>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</si>
  <si>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</si>
  <si>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</si>
  <si>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</si>
  <si>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</si>
  <si>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</si>
  <si>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</si>
  <si>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</si>
  <si>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</si>
  <si>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</si>
  <si>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</si>
  <si>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</si>
  <si>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</si>
  <si>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</si>
  <si>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</si>
  <si>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</si>
  <si>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</si>
  <si>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</si>
  <si>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</si>
  <si>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</si>
  <si>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</si>
  <si>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</si>
  <si>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</si>
  <si>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</si>
  <si>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</si>
  <si>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</si>
  <si>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</si>
  <si>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</si>
  <si>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</si>
  <si>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</si>
  <si>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</si>
  <si>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</si>
  <si>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</si>
  <si>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</si>
  <si>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</si>
  <si>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</si>
  <si>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</si>
  <si>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</si>
  <si>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</si>
  <si>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</si>
  <si>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</si>
  <si>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</si>
  <si>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</si>
  <si>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</si>
  <si>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</si>
  <si>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</si>
  <si>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</si>
  <si>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</si>
  <si>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</si>
  <si>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</si>
  <si>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</si>
  <si>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</si>
  <si>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</si>
  <si>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</si>
  <si>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</si>
  <si>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</si>
  <si>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</si>
  <si>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</si>
  <si>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</si>
  <si>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</si>
  <si>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</si>
  <si>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</si>
  <si>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</si>
  <si>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</si>
  <si>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</si>
  <si>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</si>
  <si>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</si>
  <si>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</si>
  <si>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</si>
  <si>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</si>
  <si>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</si>
  <si>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</si>
  <si>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</si>
  <si>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</si>
  <si>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</si>
  <si>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</si>
  <si>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</si>
  <si>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</si>
  <si>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</si>
  <si>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</si>
  <si>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</si>
  <si>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</si>
  <si>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</si>
  <si>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</si>
  <si>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</si>
  <si>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</si>
  <si>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</si>
  <si>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</si>
  <si>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</si>
  <si>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</si>
  <si>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</si>
  <si>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</si>
  <si>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</si>
  <si>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</si>
  <si>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</si>
  <si>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</si>
  <si>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</si>
  <si>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</si>
  <si>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</si>
  <si>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</si>
  <si>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</si>
  <si>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</si>
  <si>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</si>
  <si>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</si>
  <si>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</si>
  <si>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</si>
  <si>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</si>
  <si>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</si>
  <si>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</si>
  <si>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</si>
  <si>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</si>
  <si>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</si>
  <si>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</si>
  <si>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</si>
  <si>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</si>
  <si>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</si>
  <si>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</si>
  <si>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</si>
  <si>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</si>
  <si>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</si>
  <si>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</si>
  <si>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</si>
  <si>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</si>
  <si>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</si>
  <si>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</si>
  <si>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</si>
  <si>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</si>
  <si>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</si>
  <si>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</si>
  <si>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</si>
  <si>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</si>
  <si>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</si>
  <si>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</si>
  <si>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</si>
  <si>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</si>
  <si>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</si>
  <si>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</si>
  <si>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</si>
  <si>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</si>
  <si>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</si>
  <si>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</si>
  <si>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</si>
  <si>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</si>
  <si>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</si>
  <si>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</si>
  <si>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</si>
  <si>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</si>
  <si>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</si>
  <si>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</si>
  <si>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</si>
  <si>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</si>
  <si>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</si>
  <si>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</si>
  <si>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</si>
  <si>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</si>
  <si>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</si>
  <si>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</si>
  <si>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</si>
  <si>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</si>
  <si>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</si>
  <si>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</si>
  <si>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</si>
  <si>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</si>
  <si>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</si>
  <si>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</si>
  <si>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</si>
  <si>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</si>
  <si>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</si>
  <si>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</si>
  <si>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</si>
  <si>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</si>
  <si>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</si>
  <si>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</si>
  <si>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</si>
  <si>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</si>
  <si>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</si>
  <si>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</si>
  <si>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</si>
  <si>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</si>
  <si>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</si>
  <si>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</si>
  <si>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</si>
  <si>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</si>
  <si>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</si>
  <si>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</si>
  <si>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</si>
  <si>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</si>
  <si>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</si>
  <si>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</si>
  <si>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</si>
  <si>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</si>
  <si>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</si>
  <si>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</si>
  <si>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</si>
  <si>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</si>
  <si>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</si>
  <si>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</si>
  <si>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</si>
  <si>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</si>
  <si>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</si>
  <si>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</si>
  <si>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</si>
  <si>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</si>
  <si>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</si>
  <si>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</si>
  <si>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</si>
  <si>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</si>
  <si>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</si>
  <si>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</si>
  <si>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</si>
  <si>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</si>
  <si>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</si>
  <si>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</si>
  <si>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</si>
  <si>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</si>
  <si>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</si>
  <si>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</si>
  <si>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</si>
  <si>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</si>
  <si>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</si>
  <si>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</si>
  <si>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</si>
  <si>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</si>
  <si>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</si>
  <si>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</si>
  <si>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</si>
  <si>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</si>
  <si>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</si>
  <si>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</si>
  <si>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</si>
  <si>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</si>
  <si>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</si>
  <si>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</si>
  <si>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</si>
  <si>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</si>
  <si>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</si>
  <si>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</si>
  <si>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</si>
  <si>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</si>
  <si>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</si>
  <si>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</si>
  <si>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</si>
  <si>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</si>
  <si>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</si>
  <si>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</si>
  <si>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</si>
  <si>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</si>
  <si>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</si>
  <si>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</si>
  <si>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</si>
  <si>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</si>
  <si>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</si>
  <si>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</si>
  <si>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</si>
  <si>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</si>
  <si>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</si>
  <si>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</si>
  <si>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</si>
  <si>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</si>
  <si>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</si>
  <si>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</si>
  <si>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</si>
  <si>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</si>
  <si>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</si>
  <si>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</si>
  <si>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</si>
  <si>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</si>
  <si>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</si>
  <si>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</si>
  <si>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</si>
  <si>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</si>
  <si>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</si>
  <si>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</si>
  <si>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</si>
  <si>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</si>
  <si>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</si>
  <si>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</si>
  <si>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</si>
  <si>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</si>
  <si>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</si>
  <si>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</si>
  <si>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</si>
  <si>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</si>
  <si>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</si>
  <si>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</si>
  <si>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</si>
  <si>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</si>
  <si>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</si>
  <si>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</si>
  <si>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</si>
  <si>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</si>
  <si>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</si>
  <si>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</si>
  <si>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</si>
  <si>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</si>
  <si>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</si>
  <si>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</si>
  <si>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</si>
  <si>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</si>
  <si>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</si>
  <si>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</si>
  <si>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</si>
  <si>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</si>
  <si>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</si>
  <si>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</si>
  <si>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</si>
  <si>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</si>
  <si>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</si>
  <si>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</si>
  <si>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</si>
  <si>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</si>
  <si>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</si>
  <si>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</si>
  <si>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</si>
  <si>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</si>
  <si>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</si>
  <si>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</si>
  <si>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</si>
  <si>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</si>
  <si>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</si>
  <si>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</si>
  <si>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</si>
  <si>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</si>
  <si>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</si>
  <si>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</si>
  <si>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</si>
  <si>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</si>
  <si>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</si>
  <si>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</si>
  <si>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</si>
  <si>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</si>
  <si>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</si>
  <si>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</si>
  <si>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</si>
  <si>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</si>
  <si>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</si>
  <si>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</si>
  <si>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</si>
  <si>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</si>
  <si>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</si>
  <si>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</si>
  <si>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</si>
  <si>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</si>
  <si>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</si>
  <si>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</si>
  <si>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</si>
  <si>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</si>
  <si>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</si>
  <si>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</si>
  <si>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</si>
  <si>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</si>
  <si>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</si>
  <si>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</si>
  <si>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</si>
  <si>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</si>
  <si>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</si>
  <si>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</si>
  <si>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</si>
  <si>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</si>
  <si>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</si>
  <si>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</si>
  <si>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</si>
  <si>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</si>
  <si>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</si>
  <si>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</si>
  <si>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</si>
  <si>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</si>
  <si>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</si>
  <si>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</si>
  <si>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</si>
  <si>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</si>
  <si>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</si>
  <si>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</si>
  <si>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</si>
  <si>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</si>
  <si>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</si>
  <si>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</si>
  <si>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</si>
  <si>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</si>
  <si>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</si>
  <si>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</si>
  <si>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</si>
  <si>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</si>
  <si>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</si>
  <si>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</si>
  <si>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</si>
  <si>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</si>
  <si>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</si>
  <si>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</si>
  <si>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</si>
  <si>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</si>
  <si>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</si>
  <si>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</si>
  <si>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</si>
  <si>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</si>
  <si>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</si>
  <si>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</si>
  <si>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</si>
  <si>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</si>
  <si>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</si>
  <si>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</si>
  <si>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</si>
  <si>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</si>
  <si>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</si>
  <si>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</si>
  <si>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</si>
  <si>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</si>
  <si>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</si>
  <si>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</si>
  <si>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</si>
  <si>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</si>
  <si>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</si>
  <si>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</si>
  <si>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</si>
  <si>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</si>
  <si>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</si>
  <si>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</si>
  <si>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</si>
  <si>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</si>
  <si>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</si>
  <si>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</si>
  <si>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</si>
  <si>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</si>
  <si>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</si>
  <si>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</si>
  <si>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</si>
  <si>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</si>
  <si>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</si>
  <si>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</si>
  <si>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</si>
  <si>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</si>
  <si>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</si>
  <si>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</si>
  <si>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</si>
  <si>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</si>
  <si>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</si>
  <si>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</si>
  <si>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</si>
  <si>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</si>
  <si>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</si>
  <si>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</si>
  <si>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</si>
  <si>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</si>
  <si>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</si>
  <si>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</si>
  <si>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</si>
  <si>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</si>
  <si>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</si>
  <si>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</si>
  <si>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</si>
  <si>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</si>
  <si>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</si>
  <si>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</si>
  <si>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</si>
  <si>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</si>
  <si>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</si>
  <si>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</si>
  <si>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</si>
  <si>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</si>
  <si>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</si>
  <si>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</si>
  <si>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</si>
  <si>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</si>
  <si>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</si>
  <si>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</si>
  <si>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</si>
  <si>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</si>
  <si>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</si>
  <si>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</si>
  <si>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</si>
  <si>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</si>
  <si>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</si>
  <si>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</si>
  <si>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</si>
  <si>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</si>
  <si>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</si>
  <si>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</si>
  <si>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</si>
  <si>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</si>
  <si>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</si>
  <si>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</si>
  <si>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</si>
  <si>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</si>
  <si>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</si>
  <si>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</si>
  <si>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</si>
  <si>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</si>
  <si>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</si>
  <si>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</si>
  <si>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</si>
  <si>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</si>
  <si>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</si>
  <si>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</si>
  <si>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</si>
  <si>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</si>
  <si>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</si>
  <si>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</si>
  <si>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</si>
  <si>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</si>
  <si>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</si>
  <si>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</si>
  <si>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</si>
  <si>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</si>
  <si>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</si>
  <si>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</si>
  <si>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</si>
  <si>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</si>
  <si>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</si>
  <si>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</si>
  <si>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</si>
  <si>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</si>
  <si>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</si>
  <si>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</si>
  <si>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</si>
  <si>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</si>
  <si>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</si>
  <si>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</si>
  <si>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</si>
  <si>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</si>
  <si>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</si>
  <si>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</si>
  <si>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</si>
  <si>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</si>
  <si>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</si>
  <si>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</si>
  <si>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</si>
  <si>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</si>
  <si>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</si>
  <si>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</si>
  <si>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</si>
  <si>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</si>
  <si>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</si>
  <si>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</si>
  <si>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</si>
  <si>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</si>
  <si>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</si>
  <si>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</si>
  <si>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</si>
  <si>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</si>
  <si>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</si>
  <si>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</si>
  <si>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</si>
  <si>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</si>
  <si>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</si>
  <si>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</si>
  <si>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</si>
  <si>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</si>
  <si>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</si>
  <si>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</si>
  <si>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</si>
  <si>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</si>
  <si>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</si>
  <si>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</si>
  <si>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</si>
  <si>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</si>
  <si>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</si>
  <si>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</si>
  <si>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</si>
  <si>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</si>
  <si>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</si>
  <si>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</si>
  <si>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</si>
  <si>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</si>
  <si>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</si>
  <si>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</si>
  <si>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</si>
  <si>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</si>
  <si>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</si>
  <si>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</si>
  <si>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</si>
  <si>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</si>
  <si>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</si>
  <si>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</si>
  <si>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</si>
  <si>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</si>
  <si>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</si>
  <si>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</si>
  <si>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</si>
  <si>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</si>
  <si>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</si>
  <si>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</si>
  <si>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</si>
  <si>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</si>
  <si>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</si>
  <si>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</si>
  <si>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</si>
  <si>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</si>
  <si>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</si>
  <si>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</si>
  <si>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</si>
  <si>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</si>
  <si>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</si>
  <si>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</si>
  <si>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</si>
  <si>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</si>
  <si>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</si>
  <si>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</si>
  <si>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</si>
  <si>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</si>
  <si>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</si>
  <si>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</si>
  <si>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</si>
  <si>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</si>
  <si>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</si>
  <si>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</si>
  <si>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</si>
  <si>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</si>
  <si>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</si>
  <si>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</si>
  <si>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</si>
  <si>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</si>
  <si>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</si>
  <si>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</si>
  <si>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</si>
  <si>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</si>
  <si>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</si>
  <si>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</si>
  <si>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</si>
  <si>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</si>
  <si>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</si>
  <si>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</si>
  <si>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</si>
  <si>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</si>
  <si>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</si>
  <si>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</si>
  <si>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</si>
  <si>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</si>
  <si>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</si>
  <si>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</si>
  <si>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</si>
  <si>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</si>
  <si>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</si>
  <si>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</si>
  <si>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</si>
  <si>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</si>
  <si>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</si>
  <si>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</si>
  <si>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</si>
  <si>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</si>
  <si>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</si>
  <si>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</si>
  <si>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</si>
  <si>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</si>
  <si>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</si>
  <si>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</si>
  <si>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</si>
  <si>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</si>
  <si>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</si>
  <si>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</si>
  <si>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</si>
  <si>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</si>
  <si>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</si>
  <si>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</si>
  <si>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</si>
  <si>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</si>
  <si>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</si>
  <si>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</si>
  <si>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</si>
  <si>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</si>
  <si>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</si>
  <si>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</si>
  <si>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</si>
  <si>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</si>
  <si>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</si>
  <si>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</si>
  <si>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</si>
  <si>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</si>
  <si>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</si>
  <si>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</si>
  <si>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</si>
  <si>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</si>
  <si>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</si>
  <si>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</si>
  <si>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</si>
  <si>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</si>
  <si>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</si>
  <si>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</si>
  <si>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</si>
  <si>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</si>
  <si>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</si>
  <si>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</si>
  <si>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</si>
  <si>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</si>
  <si>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</si>
  <si>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</si>
  <si>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</si>
  <si>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</si>
  <si>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</si>
  <si>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</si>
  <si>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</si>
  <si>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</si>
  <si>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</si>
  <si>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</si>
  <si>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</si>
  <si>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</si>
  <si>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</si>
  <si>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</si>
  <si>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</si>
  <si>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</si>
  <si>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</si>
  <si>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</si>
  <si>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</si>
  <si>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</si>
  <si>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</si>
  <si>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</si>
  <si>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</si>
  <si>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</si>
  <si>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</si>
  <si>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</si>
  <si>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</si>
  <si>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</si>
  <si>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</si>
  <si>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</si>
  <si>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</si>
  <si>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</si>
  <si>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</si>
  <si>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</si>
  <si>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</si>
  <si>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</si>
  <si>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</si>
  <si>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</si>
  <si>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</si>
  <si>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</si>
  <si>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</si>
  <si>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</si>
  <si>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</si>
  <si>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</si>
  <si>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</si>
  <si>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</si>
  <si>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</si>
  <si>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</si>
  <si>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</si>
  <si>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</si>
  <si>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</si>
  <si>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</si>
  <si>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</si>
  <si>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</si>
  <si>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</si>
  <si>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</si>
  <si>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</si>
  <si>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</si>
  <si>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</si>
  <si>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</si>
  <si>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</si>
  <si>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</si>
  <si>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</si>
  <si>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</si>
  <si>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</si>
  <si>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</si>
  <si>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</si>
  <si>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</si>
  <si>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</si>
  <si>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</si>
  <si>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</si>
  <si>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</si>
  <si>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</si>
  <si>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</si>
  <si>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</si>
  <si>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</si>
  <si>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</si>
  <si>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</si>
  <si>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</si>
  <si>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</si>
  <si>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</si>
  <si>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</si>
  <si>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</si>
  <si>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</si>
  <si>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</si>
  <si>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</si>
  <si>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</si>
  <si>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</si>
  <si>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</si>
  <si>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</si>
  <si>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</si>
  <si>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</si>
  <si>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</si>
  <si>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</si>
  <si>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</si>
  <si>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</si>
  <si>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</si>
  <si>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</si>
  <si>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</si>
  <si>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</si>
  <si>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</si>
  <si>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</si>
  <si>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</si>
  <si>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</si>
  <si>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</si>
  <si>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</si>
  <si>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</si>
  <si>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</si>
  <si>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</si>
  <si>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</si>
  <si>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</si>
  <si>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</si>
  <si>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</si>
  <si>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</si>
  <si>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</si>
  <si>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</si>
  <si>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</si>
  <si>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</si>
  <si>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</si>
  <si>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</si>
  <si>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</si>
  <si>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</si>
  <si>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</si>
  <si>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</si>
  <si>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</si>
  <si>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</si>
  <si>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</si>
  <si>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</si>
  <si>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</si>
  <si>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</si>
  <si>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</si>
  <si>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</si>
  <si>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</si>
  <si>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</si>
  <si>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</si>
  <si>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</si>
  <si>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</si>
  <si>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</si>
  <si>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</si>
  <si>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</si>
  <si>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</si>
  <si>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</si>
  <si>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</si>
  <si>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</si>
  <si>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</si>
  <si>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</si>
  <si>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</si>
  <si>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</si>
  <si>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</si>
  <si>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</si>
  <si>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</si>
  <si>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</si>
  <si>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</si>
  <si>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</si>
  <si>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</si>
  <si>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</si>
  <si>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</si>
  <si>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</si>
  <si>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</si>
  <si>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</si>
  <si>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</si>
  <si>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</si>
  <si>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</si>
  <si>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</si>
  <si>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</si>
  <si>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</si>
  <si>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</si>
  <si>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</si>
  <si>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</si>
  <si>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</si>
  <si>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</si>
  <si>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</si>
  <si>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</si>
  <si>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</si>
  <si>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</si>
  <si>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</si>
  <si>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</si>
  <si>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</si>
  <si>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</si>
  <si>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</si>
  <si>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</si>
  <si>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</si>
  <si>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</si>
  <si>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</si>
  <si>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</si>
  <si>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</si>
  <si>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</si>
  <si>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</si>
  <si>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</si>
  <si>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</si>
  <si>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</si>
  <si>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</si>
  <si>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</si>
  <si>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</si>
  <si>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</si>
  <si>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</si>
  <si>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</si>
  <si>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</si>
  <si>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</si>
  <si>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</si>
  <si>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</si>
  <si>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</si>
  <si>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</si>
  <si>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</si>
  <si>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</si>
  <si>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</si>
  <si>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</si>
  <si>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</si>
  <si>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</si>
  <si>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</si>
  <si>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</si>
  <si>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</si>
  <si>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</si>
  <si>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</si>
  <si>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</si>
  <si>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</si>
  <si>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</si>
  <si>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</si>
  <si>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</si>
  <si>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</si>
  <si>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</si>
  <si>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</si>
  <si>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</si>
  <si>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</si>
  <si>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</si>
  <si>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</si>
  <si>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</si>
  <si>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</si>
  <si>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</si>
  <si>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</si>
  <si>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</si>
  <si>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</si>
  <si>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</si>
  <si>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</si>
  <si>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</si>
  <si>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</si>
  <si>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</si>
  <si>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</si>
  <si>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</si>
  <si>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</si>
  <si>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</si>
  <si>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</si>
  <si>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</si>
  <si>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</si>
  <si>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</si>
  <si>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</si>
  <si>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</si>
  <si>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</si>
  <si>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</si>
  <si>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</si>
  <si>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</si>
  <si>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</si>
  <si>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</si>
  <si>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</si>
  <si>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</si>
  <si>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</si>
  <si>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</si>
  <si>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</si>
  <si>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</si>
  <si>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</si>
  <si>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</si>
  <si>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</si>
  <si>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</si>
  <si>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</si>
  <si>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</si>
  <si>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</si>
  <si>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</si>
  <si>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</si>
  <si>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</si>
  <si>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</si>
  <si>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</si>
  <si>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</si>
  <si>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</si>
  <si>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</si>
  <si>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</si>
  <si>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</si>
  <si>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</si>
  <si>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</si>
  <si>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</si>
  <si>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</si>
  <si>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</si>
  <si>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</si>
  <si>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</si>
  <si>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</si>
  <si>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</si>
  <si>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</si>
  <si>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</si>
  <si>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</si>
  <si>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</si>
  <si>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</si>
  <si>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</si>
  <si>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</si>
  <si>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</si>
  <si>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</si>
  <si>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</si>
  <si>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</si>
  <si>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</si>
  <si>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</si>
  <si>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</si>
  <si>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</si>
  <si>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</si>
  <si>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</si>
  <si>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</si>
  <si>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</si>
  <si>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</si>
  <si>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</si>
  <si>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</si>
  <si>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</si>
  <si>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</si>
  <si>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</si>
  <si>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</si>
  <si>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</si>
  <si>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</si>
  <si>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</si>
  <si>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</si>
  <si>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</si>
  <si>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</si>
  <si>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</si>
  <si>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</si>
  <si>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</si>
  <si>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</si>
  <si>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</si>
  <si>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</si>
  <si>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</si>
  <si>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</si>
  <si>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</si>
  <si>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</si>
  <si>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</si>
  <si>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</si>
  <si>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</si>
  <si>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</si>
  <si>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</si>
  <si>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</si>
  <si>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</si>
  <si>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</si>
  <si>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</si>
  <si>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</si>
  <si>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</si>
  <si>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</si>
  <si>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</si>
  <si>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</si>
  <si>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</si>
  <si>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</si>
  <si>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</si>
  <si>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</si>
  <si>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</si>
  <si>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</si>
  <si>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</si>
  <si>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</si>
  <si>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</si>
  <si>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</si>
  <si>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</si>
  <si>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</si>
  <si>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</si>
  <si>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</si>
  <si>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</si>
  <si>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</si>
  <si>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</si>
  <si>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</si>
  <si>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</si>
  <si>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</si>
  <si>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</si>
  <si>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</si>
  <si>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</si>
  <si>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</si>
  <si>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</si>
  <si>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</si>
  <si>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</si>
  <si>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</si>
  <si>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</si>
  <si>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</si>
  <si>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</si>
  <si>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</si>
  <si>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</si>
  <si>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</si>
  <si>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</si>
  <si>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</si>
  <si>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</si>
  <si>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</si>
  <si>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</si>
  <si>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</si>
  <si>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</si>
  <si>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</si>
  <si>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</si>
  <si>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</si>
  <si>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</si>
  <si>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</si>
  <si>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</si>
  <si>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</si>
  <si>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</si>
  <si>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</si>
  <si>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</si>
  <si>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</si>
  <si>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</si>
  <si>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</si>
  <si>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</si>
  <si>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</si>
  <si>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</si>
  <si>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</si>
  <si>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</si>
  <si>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</si>
  <si>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</si>
  <si>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</si>
  <si>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</si>
  <si>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</si>
  <si>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</si>
  <si>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</si>
  <si>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</si>
  <si>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</si>
  <si>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</si>
  <si>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</si>
  <si>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</si>
  <si>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</si>
  <si>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</si>
  <si>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</si>
  <si>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</si>
  <si>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</si>
  <si>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</si>
  <si>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</si>
  <si>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</si>
  <si>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</si>
  <si>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</si>
  <si>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</si>
  <si>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</si>
  <si>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</si>
  <si>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</si>
  <si>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</si>
  <si>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</si>
  <si>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</si>
  <si>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</si>
  <si>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</si>
  <si>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</si>
  <si>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</si>
  <si>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</si>
  <si>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</si>
  <si>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</si>
  <si>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</si>
  <si>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</si>
  <si>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</si>
  <si>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</si>
  <si>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</si>
  <si>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</si>
  <si>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</si>
  <si>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</si>
  <si>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</si>
  <si>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</si>
  <si>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</si>
  <si>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</si>
  <si>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</si>
  <si>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</si>
  <si>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</si>
  <si>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</si>
  <si>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</si>
  <si>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</si>
  <si>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</si>
  <si>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</si>
  <si>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</si>
  <si>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</si>
  <si>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</si>
  <si>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</si>
  <si>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</si>
  <si>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</si>
  <si>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</si>
  <si>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</si>
  <si>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</si>
  <si>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</si>
  <si>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</si>
  <si>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</si>
  <si>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</si>
  <si>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</si>
  <si>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</si>
  <si>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</si>
  <si>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</si>
  <si>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</si>
  <si>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</si>
  <si>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</si>
  <si>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</si>
  <si>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</si>
  <si>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</si>
  <si>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</si>
  <si>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</si>
  <si>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</si>
  <si>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</si>
  <si>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</si>
  <si>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</si>
  <si>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</si>
  <si>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</si>
  <si>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</si>
  <si>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</si>
  <si>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</si>
  <si>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</si>
  <si>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</si>
  <si>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</si>
  <si>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</si>
  <si>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</si>
  <si>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</si>
  <si>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</si>
  <si>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</si>
  <si>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</si>
  <si>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</si>
  <si>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</si>
  <si>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</si>
  <si>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</si>
  <si>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</si>
  <si>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</si>
  <si>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</si>
  <si>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</si>
  <si>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</si>
  <si>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</si>
  <si>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</si>
  <si>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</si>
  <si>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</si>
  <si>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</si>
  <si>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</si>
  <si>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</si>
  <si>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</si>
  <si>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</si>
  <si>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</si>
  <si>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</si>
  <si>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</si>
  <si>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</si>
  <si>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</si>
  <si>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</si>
  <si>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</si>
  <si>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</si>
  <si>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</si>
  <si>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</si>
  <si>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</si>
  <si>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</si>
  <si>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</si>
  <si>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</si>
  <si>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</si>
  <si>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</si>
  <si>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</si>
  <si>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</si>
  <si>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</si>
  <si>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</si>
  <si>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</si>
  <si>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</si>
  <si>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</si>
  <si>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</si>
  <si>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</si>
  <si>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</si>
  <si>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</si>
  <si>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</si>
  <si>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</si>
  <si>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</si>
  <si>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</si>
  <si>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</si>
  <si>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</si>
  <si>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</si>
  <si>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</si>
  <si>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</si>
  <si>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</si>
  <si>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</si>
  <si>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</si>
  <si>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</si>
  <si>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</si>
  <si>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</si>
  <si>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</si>
  <si>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</si>
  <si>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</si>
  <si>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</si>
  <si>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</si>
  <si>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</si>
  <si>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</si>
  <si>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</si>
  <si>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</si>
  <si>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</si>
  <si>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</si>
  <si>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</si>
  <si>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</si>
  <si>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</si>
  <si>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</si>
  <si>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</si>
  <si>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</si>
  <si>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</si>
  <si>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</si>
  <si>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</si>
  <si>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</si>
  <si>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</si>
  <si>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</si>
  <si>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</si>
  <si>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</si>
  <si>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</si>
  <si>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</si>
  <si>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</si>
  <si>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</si>
  <si>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</si>
  <si>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</si>
  <si>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</si>
  <si>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</si>
  <si>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</si>
  <si>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</si>
  <si>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</si>
  <si>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</si>
  <si>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</si>
  <si>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</si>
  <si>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</si>
  <si>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</si>
  <si>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</si>
  <si>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</si>
  <si>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</si>
  <si>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</si>
  <si>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</si>
  <si>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</si>
  <si>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</si>
  <si>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</si>
  <si>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</si>
  <si>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</si>
  <si>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</si>
  <si>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</si>
  <si>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</si>
  <si>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</si>
  <si>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</si>
  <si>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</si>
  <si>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</si>
  <si>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</si>
  <si>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</si>
  <si>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</si>
  <si>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</si>
  <si>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</si>
  <si>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</si>
  <si>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</si>
  <si>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</si>
  <si>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</si>
  <si>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</si>
  <si>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</si>
  <si>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</si>
  <si>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</si>
  <si>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</si>
  <si>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</si>
  <si>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</si>
  <si>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</si>
  <si>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</si>
  <si>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</si>
  <si>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</si>
  <si>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</si>
  <si>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</si>
  <si>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</si>
  <si>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</si>
  <si>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</si>
  <si>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</si>
  <si>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</si>
  <si>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</si>
  <si>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</si>
  <si>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</si>
  <si>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</si>
  <si>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</si>
  <si>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</si>
  <si>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</si>
  <si>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</si>
  <si>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</si>
  <si>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</si>
  <si>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</si>
  <si>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</si>
  <si>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</si>
  <si>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</si>
  <si>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</si>
  <si>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</si>
  <si>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</si>
  <si>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</si>
  <si>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</si>
  <si>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</si>
  <si>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</si>
  <si>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</si>
  <si>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</si>
  <si>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</si>
  <si>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</si>
  <si>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</si>
  <si>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</si>
  <si>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</si>
  <si>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</si>
  <si>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</si>
  <si>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</si>
  <si>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</si>
  <si>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</si>
  <si>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</si>
  <si>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</si>
  <si>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</si>
  <si>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</si>
  <si>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</si>
  <si>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</si>
  <si>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</si>
  <si>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</si>
  <si>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</si>
  <si>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</si>
  <si>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</si>
  <si>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</si>
  <si>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</si>
  <si>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</si>
  <si>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</si>
  <si>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</si>
  <si>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</si>
  <si>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</si>
  <si>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</si>
  <si>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</si>
  <si>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</si>
  <si>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</si>
  <si>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</si>
  <si>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</si>
  <si>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</si>
  <si>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</si>
  <si>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</si>
  <si>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</si>
  <si>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</si>
  <si>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</si>
  <si>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</si>
  <si>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</si>
  <si>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</si>
  <si>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</si>
  <si>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</si>
  <si>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</si>
  <si>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</si>
  <si>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</si>
  <si>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</si>
  <si>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</si>
  <si>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</si>
  <si>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</si>
  <si>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</si>
  <si>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</si>
  <si>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</si>
  <si>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</si>
  <si>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</si>
  <si>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</si>
  <si>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</si>
  <si>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</si>
  <si>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</si>
  <si>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</si>
  <si>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</si>
  <si>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</si>
  <si>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</si>
  <si>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</si>
  <si>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</si>
  <si>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</si>
  <si>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</si>
  <si>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</si>
  <si>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</si>
  <si>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</si>
  <si>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</si>
  <si>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</si>
  <si>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</si>
  <si>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</si>
  <si>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</si>
  <si>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</si>
  <si>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</si>
  <si>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</si>
  <si>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</si>
  <si>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</si>
  <si>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</si>
  <si>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</si>
  <si>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</si>
  <si>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</si>
  <si>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</si>
  <si>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</si>
  <si>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</si>
  <si>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</si>
  <si>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</si>
  <si>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</si>
  <si>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</si>
  <si>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</si>
  <si>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</si>
  <si>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</si>
  <si>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</si>
  <si>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</si>
  <si>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</si>
  <si>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</si>
  <si>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</si>
  <si>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</si>
  <si>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</si>
  <si>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</si>
  <si>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</si>
  <si>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</si>
  <si>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</si>
  <si>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</si>
  <si>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</si>
  <si>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</si>
  <si>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</si>
  <si>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</si>
  <si>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</si>
  <si>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</si>
  <si>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</si>
  <si>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</si>
  <si>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</si>
  <si>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</si>
  <si>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</si>
  <si>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</si>
  <si>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</si>
  <si>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</si>
  <si>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</si>
  <si>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</si>
  <si>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</si>
  <si>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</si>
  <si>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</si>
  <si>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</si>
  <si>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</si>
  <si>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</si>
  <si>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</si>
  <si>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</si>
  <si>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</si>
  <si>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</si>
  <si>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</si>
  <si>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</si>
  <si>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</si>
  <si>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</si>
  <si>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</si>
  <si>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</si>
  <si>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</si>
  <si>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</si>
  <si>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</si>
  <si>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</si>
  <si>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</si>
  <si>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</si>
  <si>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</si>
  <si>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</si>
  <si>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</si>
  <si>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</si>
  <si>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</si>
  <si>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</si>
  <si>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</si>
  <si>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</si>
  <si>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</si>
  <si>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</si>
  <si>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</si>
  <si>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</si>
  <si>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</si>
  <si>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</si>
  <si>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</si>
  <si>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</si>
  <si>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</si>
  <si>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</si>
  <si>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</si>
  <si>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</si>
  <si>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</si>
  <si>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</si>
  <si>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</si>
  <si>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</si>
  <si>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</si>
  <si>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</si>
  <si>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</si>
  <si>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</si>
  <si>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</si>
  <si>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</si>
  <si>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</si>
  <si>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</si>
  <si>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</si>
  <si>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</si>
  <si>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</si>
  <si>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</si>
  <si>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</si>
  <si>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</si>
  <si>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</si>
  <si>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</si>
  <si>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</si>
  <si>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</si>
  <si>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</si>
  <si>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</si>
  <si>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</si>
  <si>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</si>
  <si>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</si>
  <si>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</si>
  <si>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</si>
  <si>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</si>
  <si>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</si>
  <si>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</si>
  <si>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</si>
  <si>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</si>
  <si>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</si>
  <si>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</si>
  <si>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</si>
  <si>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</si>
  <si>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</si>
  <si>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</si>
  <si>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</si>
  <si>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</si>
  <si>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</si>
  <si>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</si>
  <si>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</si>
  <si>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</si>
  <si>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</si>
  <si>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</si>
  <si>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</si>
  <si>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</si>
  <si>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</si>
  <si>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</si>
  <si>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</si>
  <si>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</si>
  <si>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</si>
  <si>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</si>
  <si>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</si>
  <si>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</si>
  <si>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</si>
  <si>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</si>
  <si>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</si>
  <si>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</si>
  <si>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</si>
  <si>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</si>
  <si>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</si>
  <si>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</si>
  <si>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</si>
  <si>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</si>
  <si>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</si>
  <si>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</si>
  <si>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</si>
  <si>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</si>
  <si>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</si>
  <si>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</si>
  <si>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</si>
  <si>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</si>
  <si>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</si>
  <si>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</si>
  <si>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</si>
  <si>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</si>
  <si>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</si>
  <si>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</si>
  <si>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</si>
  <si>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</si>
  <si>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</si>
  <si>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</si>
  <si>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</si>
  <si>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</si>
  <si>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</si>
  <si>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</si>
  <si>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</si>
  <si>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</si>
  <si>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</si>
  <si>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</si>
  <si>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</si>
  <si>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</si>
  <si>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</si>
  <si>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</si>
  <si>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</si>
  <si>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</si>
  <si>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</si>
  <si>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</si>
  <si>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</si>
  <si>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</si>
  <si>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</si>
  <si>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</si>
  <si>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</si>
  <si>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</si>
  <si>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</si>
  <si>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</si>
  <si>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</si>
  <si>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</si>
  <si>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</si>
  <si>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</si>
  <si>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</si>
  <si>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</si>
  <si>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</si>
  <si>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</si>
  <si>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</si>
  <si>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</si>
  <si>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</si>
  <si>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</si>
  <si>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</si>
  <si>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</si>
  <si>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</si>
  <si>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</si>
  <si>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</si>
  <si>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</si>
  <si>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</si>
  <si>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</si>
  <si>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</si>
  <si>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</si>
  <si>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</si>
  <si>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</si>
  <si>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</si>
  <si>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</si>
  <si>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</si>
  <si>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</si>
  <si>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</si>
  <si>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</si>
  <si>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</si>
  <si>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</si>
  <si>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</si>
  <si>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</si>
  <si>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</si>
  <si>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</si>
  <si>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</si>
  <si>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</si>
  <si>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</si>
  <si>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</si>
  <si>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</si>
  <si>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</si>
  <si>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</si>
  <si>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</si>
  <si>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</si>
  <si>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</si>
  <si>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</si>
  <si>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</si>
  <si>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</si>
  <si>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</si>
  <si>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</si>
  <si>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</si>
  <si>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</si>
  <si>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</si>
  <si>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</si>
  <si>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</si>
  <si>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</si>
  <si>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</si>
  <si>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</si>
  <si>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</si>
  <si>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</si>
  <si>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</si>
  <si>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</si>
  <si>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</si>
  <si>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</si>
  <si>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</si>
  <si>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</si>
  <si>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</si>
  <si>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</si>
  <si>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</si>
  <si>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</si>
  <si>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</si>
  <si>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</si>
  <si>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</si>
  <si>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</si>
  <si>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</si>
  <si>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</si>
  <si>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</si>
  <si>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</si>
  <si>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</si>
  <si>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</si>
  <si>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</si>
  <si>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</si>
  <si>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</si>
  <si>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</si>
  <si>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</si>
  <si>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</si>
  <si>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</si>
  <si>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</si>
  <si>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</si>
  <si>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</si>
  <si>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</si>
  <si>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</si>
  <si>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</si>
  <si>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</si>
  <si>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</si>
  <si>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</si>
  <si>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</si>
  <si>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</si>
  <si>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</si>
  <si>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</si>
  <si>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</si>
  <si>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</si>
  <si>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</si>
  <si>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</si>
  <si>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</si>
  <si>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</si>
  <si>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</si>
  <si>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</si>
  <si>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</si>
  <si>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</si>
  <si>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</si>
  <si>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</si>
  <si>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</si>
  <si>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</si>
  <si>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</si>
  <si>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</si>
  <si>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</si>
  <si>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</si>
  <si>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</si>
  <si>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</si>
  <si>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</si>
  <si>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</si>
  <si>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</si>
  <si>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</si>
  <si>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</si>
  <si>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</si>
  <si>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</si>
  <si>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</si>
  <si>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</si>
  <si>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</si>
  <si>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</si>
  <si>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</si>
  <si>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</si>
  <si>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</si>
  <si>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</si>
  <si>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</si>
  <si>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</si>
  <si>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</si>
  <si>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</si>
  <si>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</si>
  <si>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</si>
  <si>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</si>
  <si>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</si>
  <si>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</si>
  <si>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</si>
  <si>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</si>
  <si>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</si>
  <si>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</si>
  <si>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</si>
  <si>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</si>
  <si>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</si>
  <si>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</si>
  <si>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</si>
  <si>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</si>
  <si>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</si>
  <si>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</si>
  <si>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</si>
  <si>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</si>
  <si>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</si>
  <si>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</si>
  <si>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</si>
  <si>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</si>
  <si>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</si>
  <si>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</si>
  <si>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</si>
  <si>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</si>
  <si>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</si>
  <si>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</si>
  <si>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</si>
  <si>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</si>
  <si>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</si>
  <si>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</si>
  <si>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</si>
  <si>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</si>
  <si>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</si>
  <si>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</si>
  <si>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</si>
  <si>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</si>
  <si>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</si>
  <si>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</si>
  <si>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</si>
  <si>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</si>
  <si>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</si>
  <si>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</si>
  <si>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</si>
  <si>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</si>
  <si>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</si>
  <si>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</si>
  <si>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</si>
  <si>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</si>
  <si>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</si>
  <si>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</si>
  <si>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</si>
  <si>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</si>
  <si>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</si>
  <si>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</si>
  <si>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</si>
  <si>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</si>
  <si>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</si>
  <si>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</si>
  <si>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</si>
  <si>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</si>
  <si>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</si>
  <si>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</si>
  <si>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</si>
  <si>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</si>
  <si>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</si>
  <si>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</si>
  <si>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</si>
  <si>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</si>
  <si>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</si>
  <si>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</si>
  <si>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</si>
  <si>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</si>
  <si>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</si>
  <si>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</si>
  <si>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</si>
  <si>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</si>
  <si>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</si>
  <si>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</si>
  <si>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</si>
  <si>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</si>
  <si>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</si>
  <si>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</si>
  <si>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</si>
  <si>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</si>
  <si>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</si>
  <si>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</si>
  <si>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</si>
  <si>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</si>
  <si>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</si>
  <si>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</si>
  <si>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</si>
  <si>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</si>
  <si>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</si>
  <si>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</si>
  <si>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</si>
  <si>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</si>
  <si>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</si>
  <si>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</si>
  <si>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</si>
  <si>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</si>
  <si>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</si>
  <si>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</si>
  <si>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</si>
  <si>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</si>
  <si>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</si>
  <si>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</si>
  <si>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</si>
  <si>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</si>
  <si>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</si>
  <si>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</si>
  <si>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</si>
  <si>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</si>
  <si>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</si>
  <si>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</si>
  <si>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</si>
  <si>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</si>
  <si>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</si>
  <si>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</si>
  <si>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</si>
  <si>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</si>
  <si>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</si>
  <si>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</si>
  <si>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</si>
  <si>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</si>
  <si>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</si>
  <si>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</si>
  <si>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</si>
  <si>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</si>
  <si>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</si>
  <si>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</si>
  <si>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</si>
  <si>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</si>
  <si>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</si>
  <si>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</si>
  <si>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</si>
  <si>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</si>
  <si>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</si>
  <si>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</si>
  <si>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</si>
  <si>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</si>
  <si>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</si>
  <si>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</si>
  <si>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</si>
  <si>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</si>
  <si>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</si>
  <si>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</si>
  <si>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</si>
  <si>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</si>
  <si>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</si>
  <si>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</si>
  <si>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</si>
  <si>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</si>
  <si>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</si>
  <si>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</si>
  <si>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</si>
  <si>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</si>
  <si>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</si>
  <si>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</si>
  <si>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</si>
  <si>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</si>
  <si>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</si>
  <si>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</si>
  <si>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</si>
  <si>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</si>
  <si>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</si>
  <si>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</si>
  <si>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</si>
  <si>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</si>
  <si>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</si>
  <si>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</si>
  <si>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</si>
  <si>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</si>
  <si>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</si>
  <si>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</si>
  <si>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</si>
  <si>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</si>
  <si>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</si>
  <si>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</si>
  <si>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</si>
  <si>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</si>
  <si>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</si>
  <si>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</si>
  <si>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</si>
  <si>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</si>
  <si>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</si>
  <si>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</si>
  <si>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</si>
  <si>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</si>
  <si>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</si>
  <si>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</si>
  <si>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</si>
  <si>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</si>
  <si>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</si>
  <si>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</si>
  <si>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</si>
  <si>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</si>
  <si>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</si>
  <si>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</si>
  <si>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</si>
  <si>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</si>
  <si>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</si>
  <si>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</si>
  <si>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</si>
  <si>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</si>
  <si>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</si>
  <si>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</si>
  <si>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</si>
  <si>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</si>
  <si>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</si>
  <si>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</si>
  <si>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</si>
  <si>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</si>
  <si>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</si>
  <si>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</si>
  <si>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</si>
  <si>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</si>
  <si>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</si>
  <si>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</si>
  <si>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</si>
  <si>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</si>
  <si>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</si>
  <si>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</si>
  <si>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</si>
  <si>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</si>
  <si>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</si>
  <si>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</si>
  <si>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</si>
  <si>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</si>
  <si>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</si>
  <si>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</si>
  <si>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</si>
  <si>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</si>
  <si>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</si>
  <si>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</si>
  <si>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</si>
  <si>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</si>
  <si>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</si>
  <si>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</si>
  <si>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</si>
  <si>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</si>
  <si>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</si>
  <si>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</si>
  <si>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</si>
  <si>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</si>
  <si>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</si>
  <si>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</si>
  <si>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</si>
  <si>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</si>
  <si>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</si>
  <si>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</si>
  <si>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</si>
  <si>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</si>
  <si>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</si>
  <si>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</si>
  <si>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</si>
  <si>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</si>
  <si>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</si>
  <si>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</si>
  <si>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</si>
  <si>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</si>
  <si>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</si>
  <si>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</si>
  <si>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</si>
  <si>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</si>
  <si>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</si>
  <si>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</si>
  <si>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</si>
  <si>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</si>
  <si>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</si>
  <si>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</si>
  <si>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</si>
  <si>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</si>
  <si>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</si>
  <si>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</si>
  <si>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</si>
  <si>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</si>
  <si>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</si>
  <si>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</si>
  <si>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</si>
  <si>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</si>
  <si>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</si>
  <si>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</si>
  <si>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</si>
  <si>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</si>
  <si>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</si>
  <si>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</si>
  <si>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</si>
  <si>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</si>
  <si>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</si>
  <si>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</si>
  <si>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</si>
  <si>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</si>
  <si>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</si>
  <si>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</si>
  <si>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</si>
  <si>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</si>
  <si>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</si>
  <si>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</si>
  <si>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</si>
  <si>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</si>
  <si>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</si>
  <si>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</si>
  <si>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</si>
  <si>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</si>
  <si>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</si>
  <si>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</si>
  <si>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</si>
  <si>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</si>
  <si>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</si>
  <si>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</si>
  <si>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</si>
  <si>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</si>
  <si>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</si>
  <si>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</si>
  <si>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</si>
  <si>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</si>
  <si>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</si>
  <si>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</si>
  <si>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</si>
  <si>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</si>
  <si>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</si>
  <si>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</si>
  <si>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</si>
  <si>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</si>
  <si>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</si>
  <si>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</si>
  <si>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</si>
  <si>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</si>
  <si>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</si>
  <si>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</si>
  <si>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</si>
  <si>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</si>
  <si>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</si>
  <si>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</si>
  <si>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</si>
  <si>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</si>
  <si>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</si>
  <si>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</si>
  <si>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</si>
  <si>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</si>
  <si>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</si>
  <si>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</si>
  <si>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</si>
  <si>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</si>
  <si>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</si>
  <si>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</si>
  <si>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</si>
  <si>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</si>
  <si>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</si>
  <si>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</si>
  <si>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</si>
  <si>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</si>
  <si>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</si>
  <si>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</si>
  <si>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</si>
  <si>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</si>
  <si>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</si>
  <si>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</si>
  <si>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</si>
  <si>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</si>
  <si>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</si>
  <si>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</si>
  <si>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</si>
  <si>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</si>
  <si>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</si>
  <si>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</si>
  <si>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</si>
  <si>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</si>
  <si>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</si>
  <si>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</si>
  <si>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</si>
  <si>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</si>
  <si>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</si>
  <si>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</si>
  <si>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</si>
  <si>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</si>
  <si>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</si>
  <si>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</si>
  <si>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</si>
  <si>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</si>
  <si>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</si>
  <si>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</si>
  <si>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</si>
  <si>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</si>
  <si>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</si>
  <si>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</si>
  <si>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</si>
  <si>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</si>
  <si>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</si>
  <si>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</si>
  <si>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</si>
  <si>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</si>
  <si>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</si>
  <si>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</si>
  <si>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</si>
  <si>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</si>
  <si>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</si>
  <si>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</si>
  <si>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</si>
  <si>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</si>
  <si>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</si>
  <si>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</si>
  <si>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</si>
  <si>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</si>
  <si>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</si>
  <si>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</si>
  <si>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</si>
  <si>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</si>
  <si>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</si>
  <si>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</si>
  <si>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</si>
  <si>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</si>
  <si>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</si>
  <si>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</si>
  <si>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</si>
  <si>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</si>
  <si>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</si>
  <si>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</si>
  <si>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</si>
  <si>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</si>
  <si>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</si>
  <si>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</si>
  <si>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</si>
  <si>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</si>
  <si>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</si>
  <si>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</si>
  <si>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</si>
  <si>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</si>
  <si>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</si>
  <si>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</si>
  <si>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</si>
  <si>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</si>
  <si>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</si>
  <si>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</si>
  <si>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</si>
  <si>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</si>
  <si>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</si>
  <si>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</si>
  <si>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</si>
  <si>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</si>
  <si>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</si>
  <si>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</si>
  <si>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</si>
  <si>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</si>
  <si>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</si>
  <si>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</si>
  <si>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</si>
  <si>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</si>
  <si>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</si>
  <si>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</si>
  <si>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</si>
  <si>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</si>
  <si>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</si>
  <si>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</si>
  <si>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</si>
  <si>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</si>
  <si>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</si>
  <si>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</si>
  <si>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</si>
  <si>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</si>
  <si>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</si>
  <si>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</si>
  <si>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</si>
  <si>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</si>
  <si>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</si>
  <si>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</si>
  <si>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</si>
  <si>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</si>
  <si>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</si>
  <si>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</si>
  <si>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</si>
  <si>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</si>
  <si>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</si>
  <si>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</si>
  <si>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</si>
  <si>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</si>
  <si>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</si>
  <si>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</si>
  <si>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</si>
  <si>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</si>
  <si>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</si>
  <si>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</si>
  <si>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</si>
  <si>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</si>
  <si>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</si>
  <si>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</si>
  <si>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</si>
  <si>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</si>
  <si>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</si>
  <si>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</si>
  <si>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</si>
  <si>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</si>
  <si>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</si>
  <si>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</si>
  <si>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</si>
  <si>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</si>
  <si>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</si>
  <si>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</si>
  <si>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</si>
  <si>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</si>
  <si>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</si>
  <si>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</si>
  <si>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</si>
  <si>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</si>
  <si>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</si>
  <si>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</si>
  <si>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</si>
  <si>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</si>
  <si>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</si>
  <si>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</si>
  <si>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</si>
  <si>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</si>
  <si>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</si>
  <si>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</si>
  <si>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</si>
  <si>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</si>
  <si>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</si>
  <si>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</si>
  <si>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</si>
  <si>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</si>
  <si>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</si>
  <si>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</si>
  <si>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</si>
  <si>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</si>
  <si>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</si>
  <si>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</si>
  <si>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</si>
  <si>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</si>
  <si>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</si>
  <si>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</si>
  <si>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</si>
  <si>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</si>
  <si>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</si>
  <si>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</si>
  <si>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</si>
  <si>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</si>
  <si>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</si>
  <si>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</si>
  <si>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</si>
  <si>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</si>
  <si>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</si>
  <si>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</si>
  <si>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</si>
  <si>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</si>
  <si>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</si>
  <si>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</si>
  <si>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</si>
  <si>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</si>
  <si>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</si>
  <si>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</si>
  <si>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</si>
  <si>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</si>
  <si>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</si>
  <si>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</si>
  <si>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</si>
  <si>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</si>
  <si>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</si>
  <si>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</si>
  <si>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</si>
  <si>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</si>
  <si>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</si>
  <si>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</si>
  <si>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</si>
  <si>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</si>
  <si>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</si>
  <si>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</si>
  <si>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</si>
  <si>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</si>
  <si>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</si>
  <si>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</si>
  <si>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</si>
  <si>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</si>
  <si>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</si>
  <si>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</si>
  <si>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</si>
  <si>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</si>
  <si>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</si>
  <si>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</si>
  <si>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</si>
  <si>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</si>
  <si>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</si>
  <si>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</si>
  <si>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</si>
  <si>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</si>
  <si>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</si>
  <si>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</si>
  <si>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</si>
  <si>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</si>
  <si>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</si>
  <si>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</si>
  <si>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</si>
  <si>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</si>
  <si>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</si>
  <si>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</si>
  <si>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</si>
  <si>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</si>
  <si>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</si>
  <si>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</si>
  <si>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</si>
  <si>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</si>
  <si>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</si>
  <si>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</si>
  <si>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</si>
  <si>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</si>
  <si>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</si>
  <si>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</si>
  <si>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</si>
  <si>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</si>
  <si>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</si>
  <si>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</si>
  <si>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</si>
  <si>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</si>
  <si>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</si>
  <si>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</si>
  <si>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</si>
  <si>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</si>
  <si>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</si>
  <si>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</si>
  <si>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</si>
  <si>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</si>
  <si>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</si>
  <si>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</si>
  <si>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</si>
  <si>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</si>
  <si>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</si>
  <si>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</si>
  <si>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</si>
  <si>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</si>
  <si>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</si>
  <si>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</si>
  <si>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</si>
  <si>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</si>
  <si>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</si>
  <si>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</si>
  <si>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</si>
  <si>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</si>
  <si>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</si>
  <si>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</si>
  <si>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</si>
  <si>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</si>
  <si>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</si>
  <si>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</si>
  <si>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</si>
  <si>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</si>
  <si>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</si>
  <si>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</si>
  <si>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</si>
  <si>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</si>
  <si>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</si>
  <si>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</si>
  <si>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</si>
  <si>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</si>
  <si>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</si>
  <si>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</si>
  <si>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</si>
  <si>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</si>
  <si>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</si>
  <si>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</si>
  <si>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</si>
  <si>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</si>
  <si>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</si>
  <si>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</si>
  <si>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</si>
  <si>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</si>
  <si>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</si>
  <si>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</si>
  <si>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</si>
  <si>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</si>
  <si>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</si>
  <si>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</si>
  <si>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</si>
  <si>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</si>
  <si>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</si>
  <si>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</si>
  <si>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</si>
  <si>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</si>
  <si>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</si>
  <si>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</si>
  <si>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</si>
  <si>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</si>
  <si>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</si>
  <si>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</si>
  <si>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</si>
  <si>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</si>
  <si>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</si>
  <si>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</si>
  <si>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</si>
  <si>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</si>
  <si>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</si>
  <si>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</si>
  <si>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</si>
  <si>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</si>
  <si>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</si>
  <si>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</si>
  <si>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</si>
  <si>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</si>
  <si>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</si>
  <si>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</si>
  <si>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</si>
  <si>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</si>
  <si>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</si>
  <si>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</si>
  <si>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</si>
  <si>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</si>
  <si>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</si>
  <si>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</si>
  <si>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</si>
  <si>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</si>
  <si>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</si>
  <si>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</si>
  <si>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</si>
  <si>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</si>
  <si>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</si>
  <si>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</si>
  <si>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</si>
  <si>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</si>
  <si>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</si>
  <si>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</si>
  <si>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</si>
  <si>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</si>
  <si>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</si>
  <si>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</si>
  <si>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</si>
  <si>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</si>
  <si>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</si>
  <si>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</si>
  <si>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</si>
  <si>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</si>
  <si>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</si>
  <si>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</si>
  <si>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</si>
  <si>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</si>
  <si>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</si>
  <si>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</si>
  <si>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</si>
  <si>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</si>
  <si>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</si>
  <si>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</si>
  <si>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</si>
  <si>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</si>
  <si>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</si>
  <si>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</si>
  <si>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</si>
  <si>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</si>
  <si>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</si>
  <si>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</si>
  <si>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</si>
  <si>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</si>
  <si>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</si>
  <si>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</si>
  <si>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</si>
  <si>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</si>
  <si>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</si>
  <si>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</si>
  <si>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</si>
  <si>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</si>
  <si>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</si>
  <si>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</si>
  <si>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</si>
  <si>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</si>
  <si>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</si>
  <si>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</si>
  <si>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</si>
  <si>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</si>
  <si>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</si>
  <si>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</si>
  <si>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</si>
  <si>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</si>
  <si>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</si>
  <si>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</si>
  <si>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</si>
  <si>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</si>
  <si>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</si>
  <si>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</si>
  <si>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</si>
  <si>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</si>
  <si>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</si>
  <si>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</si>
  <si>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</si>
  <si>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</si>
  <si>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</si>
  <si>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</si>
  <si>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</si>
  <si>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</si>
  <si>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</si>
  <si>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</si>
  <si>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</si>
  <si>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</si>
  <si>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</si>
  <si>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</si>
  <si>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</si>
  <si>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</si>
  <si>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</si>
  <si>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</si>
  <si>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</si>
  <si>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</si>
  <si>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</si>
  <si>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</si>
  <si>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</si>
  <si>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</si>
  <si>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</si>
  <si>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</si>
  <si>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</si>
  <si>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</si>
  <si>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</si>
  <si>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</si>
  <si>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</si>
  <si>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</si>
  <si>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</si>
  <si>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</si>
  <si>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</si>
  <si>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</si>
  <si>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</si>
  <si>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</si>
  <si>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</si>
  <si>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</si>
  <si>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</si>
  <si>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</si>
  <si>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</si>
  <si>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</si>
  <si>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</si>
  <si>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</si>
  <si>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</si>
  <si>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</si>
  <si>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</si>
  <si>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</si>
  <si>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</si>
  <si>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</si>
  <si>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</si>
  <si>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</si>
  <si>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</si>
  <si>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</si>
  <si>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</si>
  <si>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</si>
  <si>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</si>
  <si>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</si>
  <si>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</si>
  <si>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</si>
  <si>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</si>
  <si>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</si>
  <si>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</si>
  <si>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</si>
  <si>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</si>
  <si>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</si>
  <si>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</si>
  <si>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</si>
  <si>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</si>
  <si>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</si>
  <si>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</si>
  <si>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</si>
  <si>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</si>
  <si>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</si>
  <si>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</si>
  <si>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</si>
  <si>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</si>
  <si>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</si>
  <si>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</si>
  <si>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</si>
  <si>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</si>
  <si>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</si>
  <si>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</si>
  <si>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</si>
  <si>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</si>
  <si>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</si>
  <si>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</si>
  <si>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</si>
  <si>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</si>
  <si>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</si>
  <si>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</si>
  <si>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</si>
  <si>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</si>
  <si>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</si>
  <si>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</si>
  <si>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</si>
  <si>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</si>
  <si>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</si>
  <si>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</si>
  <si>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</si>
  <si>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</si>
  <si>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</si>
  <si>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</si>
  <si>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</si>
  <si>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</si>
  <si>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</si>
  <si>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</si>
  <si>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</si>
  <si>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</si>
  <si>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</si>
  <si>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</si>
  <si>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</si>
  <si>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</si>
  <si>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</si>
  <si>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</si>
  <si>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</si>
  <si>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</si>
  <si>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</si>
  <si>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</si>
  <si>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</si>
  <si>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</si>
  <si>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</si>
  <si>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</si>
  <si>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</si>
  <si>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</si>
  <si>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</si>
  <si>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</si>
  <si>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</si>
  <si>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</si>
  <si>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</si>
  <si>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</si>
  <si>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</si>
  <si>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</si>
  <si>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</si>
  <si>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</si>
  <si>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</si>
  <si>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</si>
  <si>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</si>
  <si>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</si>
  <si>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</si>
  <si>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</si>
  <si>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</si>
  <si>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</si>
  <si>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</si>
  <si>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</si>
  <si>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</si>
  <si>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</si>
  <si>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</si>
  <si>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</si>
  <si>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</si>
  <si>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</si>
  <si>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</si>
  <si>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</si>
  <si>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</si>
  <si>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</si>
  <si>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</si>
  <si>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</si>
  <si>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</si>
  <si>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</si>
  <si>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</si>
  <si>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</si>
  <si>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</si>
  <si>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</si>
  <si>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</si>
  <si>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</si>
  <si>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</si>
  <si>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</si>
  <si>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</si>
  <si>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</si>
  <si>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</si>
  <si>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</si>
  <si>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</si>
  <si>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</si>
  <si>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</si>
  <si>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</si>
  <si>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</si>
  <si>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</si>
  <si>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</si>
  <si>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</si>
  <si>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</si>
  <si>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</si>
  <si>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</si>
  <si>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</si>
  <si>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</si>
  <si>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</si>
  <si>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</si>
  <si>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</si>
  <si>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</si>
  <si>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</si>
  <si>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</si>
  <si>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</si>
  <si>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</si>
  <si>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</si>
  <si>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</si>
  <si>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</si>
  <si>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</si>
  <si>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</si>
  <si>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</si>
  <si>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</si>
  <si>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</si>
  <si>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</si>
  <si>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</si>
  <si>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</si>
  <si>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</si>
  <si>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</si>
  <si>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</si>
  <si>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</si>
  <si>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</si>
  <si>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</si>
  <si>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</si>
  <si>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</si>
  <si>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</si>
  <si>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</si>
  <si>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</si>
  <si>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</si>
  <si>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</si>
  <si>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</si>
  <si>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</si>
  <si>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</si>
  <si>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</si>
  <si>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</si>
  <si>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</si>
  <si>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</si>
  <si>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</si>
  <si>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</si>
  <si>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</si>
  <si>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</si>
  <si>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</si>
  <si>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</si>
  <si>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</si>
  <si>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</si>
  <si>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</si>
  <si>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</si>
  <si>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</si>
  <si>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</si>
  <si>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</si>
  <si>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</si>
  <si>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</si>
  <si>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</si>
  <si>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</si>
  <si>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</si>
  <si>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</si>
  <si>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</si>
  <si>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</si>
  <si>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</si>
  <si>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</si>
  <si>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</si>
  <si>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</si>
  <si>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</si>
  <si>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</si>
  <si>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</si>
  <si>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</si>
  <si>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</si>
  <si>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</si>
  <si>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</si>
  <si>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</si>
  <si>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</si>
  <si>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</si>
  <si>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</si>
  <si>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</si>
  <si>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</si>
  <si>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</si>
  <si>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</si>
  <si>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</si>
  <si>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</si>
  <si>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</si>
  <si>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</si>
  <si>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</si>
  <si>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</si>
  <si>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</si>
  <si>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</si>
  <si>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</si>
  <si>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</si>
  <si>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</si>
  <si>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</si>
  <si>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</si>
  <si>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</si>
  <si>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</si>
  <si>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</si>
  <si>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</si>
  <si>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</si>
  <si>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</si>
  <si>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</si>
  <si>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</si>
  <si>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</si>
  <si>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</si>
  <si>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</si>
  <si>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</si>
  <si>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</si>
  <si>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</si>
  <si>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</si>
  <si>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</si>
  <si>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</si>
  <si>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</si>
  <si>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</si>
  <si>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</si>
  <si>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</si>
  <si>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</si>
  <si>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</si>
  <si>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</si>
  <si>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</si>
  <si>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</si>
  <si>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</si>
  <si>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</si>
  <si>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</si>
  <si>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</si>
  <si>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</si>
  <si>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</si>
  <si>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</si>
  <si>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</si>
  <si>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</si>
  <si>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</si>
  <si>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</si>
  <si>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</si>
  <si>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</si>
  <si>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</si>
  <si>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</si>
  <si>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</si>
  <si>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</si>
  <si>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</si>
  <si>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</si>
  <si>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</si>
  <si>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</si>
  <si>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</si>
  <si>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</si>
  <si>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</si>
  <si>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</si>
  <si>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</si>
  <si>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</si>
  <si>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</si>
  <si>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</si>
  <si>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</si>
  <si>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</si>
  <si>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</si>
  <si>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</si>
  <si>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</si>
  <si>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</si>
  <si>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</si>
  <si>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</si>
  <si>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</si>
  <si>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</si>
  <si>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</si>
  <si>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</si>
  <si>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</si>
  <si>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</si>
  <si>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</si>
  <si>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</si>
  <si>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</si>
  <si>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</si>
  <si>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</si>
  <si>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</si>
  <si>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</si>
  <si>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</si>
  <si>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</si>
  <si>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</si>
  <si>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</si>
  <si>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</si>
  <si>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</si>
  <si>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</si>
  <si>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</si>
  <si>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</si>
  <si>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</si>
  <si>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</si>
  <si>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</si>
  <si>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</si>
  <si>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</si>
  <si>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</si>
  <si>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</si>
  <si>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</si>
  <si>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</si>
  <si>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</si>
  <si>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</si>
  <si>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</si>
  <si>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</si>
  <si>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</si>
  <si>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</si>
  <si>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</si>
  <si>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</si>
  <si>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</si>
  <si>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</si>
  <si>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</si>
  <si>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</si>
  <si>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</si>
  <si>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</si>
  <si>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</si>
  <si>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</si>
  <si>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</si>
  <si>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</si>
  <si>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</si>
  <si>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</si>
  <si>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</si>
  <si>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</si>
  <si>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</si>
  <si>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</si>
  <si>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</si>
  <si>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</si>
  <si>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</si>
  <si>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</si>
  <si>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</si>
  <si>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</si>
  <si>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</si>
  <si>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</si>
  <si>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</si>
  <si>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</si>
  <si>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</si>
  <si>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</si>
  <si>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</si>
  <si>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</si>
  <si>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</si>
  <si>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</si>
  <si>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</si>
  <si>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</si>
  <si>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</si>
  <si>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</si>
  <si>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</si>
  <si>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</si>
  <si>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</si>
  <si>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</si>
  <si>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</si>
  <si>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</si>
  <si>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</si>
  <si>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</si>
  <si>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</si>
  <si>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</si>
  <si>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</si>
  <si>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</si>
  <si>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</si>
  <si>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</si>
  <si>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</si>
  <si>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</si>
  <si>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</si>
  <si>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</si>
  <si>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</si>
  <si>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</si>
  <si>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</si>
  <si>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</si>
  <si>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</si>
  <si>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</si>
  <si>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</si>
  <si>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</si>
  <si>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</si>
  <si>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</si>
  <si>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</si>
  <si>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</si>
  <si>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</si>
  <si>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</si>
  <si>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</si>
  <si>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</si>
  <si>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</si>
  <si>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</si>
  <si>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</si>
  <si>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</si>
  <si>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</si>
  <si>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</si>
  <si>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</si>
  <si>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</si>
  <si>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</si>
  <si>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</si>
  <si>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</si>
  <si>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</si>
  <si>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</si>
  <si>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</si>
  <si>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</si>
  <si>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</si>
  <si>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</si>
  <si>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</si>
  <si>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</si>
  <si>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</si>
  <si>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</si>
  <si>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</si>
  <si>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</si>
  <si>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</si>
  <si>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</si>
  <si>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</si>
  <si>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</si>
  <si>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</si>
  <si>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</si>
  <si>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</si>
  <si>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</si>
  <si>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</si>
  <si>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</si>
  <si>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</si>
  <si>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</si>
  <si>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</si>
  <si>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</si>
  <si>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</si>
  <si>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</si>
  <si>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</si>
  <si>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</si>
  <si>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</si>
  <si>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</si>
  <si>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</si>
  <si>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</si>
  <si>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</si>
  <si>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</si>
  <si>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</si>
  <si>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</si>
  <si>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</si>
  <si>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</si>
  <si>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</si>
  <si>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</si>
  <si>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</si>
  <si>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</si>
  <si>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</si>
  <si>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</si>
  <si>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</si>
  <si>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</si>
  <si>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</si>
  <si>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</si>
  <si>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</si>
  <si>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</si>
  <si>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</si>
  <si>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</si>
  <si>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</si>
  <si>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</si>
  <si>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</si>
  <si>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</si>
  <si>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</si>
  <si>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</si>
  <si>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</si>
  <si>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</si>
  <si>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</si>
  <si>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</si>
  <si>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</si>
  <si>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</si>
  <si>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</si>
  <si>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</si>
  <si>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</si>
  <si>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</si>
  <si>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</si>
  <si>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</si>
  <si>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</si>
  <si>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</si>
  <si>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</si>
  <si>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</si>
  <si>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</si>
  <si>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</si>
  <si>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</si>
  <si>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</si>
  <si>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</si>
  <si>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</si>
  <si>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</si>
  <si>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</si>
  <si>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</si>
  <si>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</si>
  <si>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</si>
  <si>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</si>
  <si>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</si>
  <si>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</si>
  <si>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</si>
  <si>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</si>
  <si>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</si>
  <si>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</si>
  <si>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</si>
  <si>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</si>
  <si>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</si>
  <si>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</si>
  <si>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</si>
  <si>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</si>
  <si>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</si>
  <si>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</si>
  <si>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</si>
  <si>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</si>
  <si>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</si>
  <si>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</si>
  <si>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</si>
  <si>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</si>
  <si>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</si>
  <si>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</si>
  <si>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</si>
  <si>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</si>
  <si>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</si>
  <si>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</si>
  <si>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</si>
  <si>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</si>
  <si>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</si>
  <si>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</si>
  <si>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</si>
  <si>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</si>
  <si>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</si>
  <si>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</si>
  <si>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</si>
  <si>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</si>
  <si>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</si>
  <si>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</si>
  <si>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</si>
  <si>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</si>
  <si>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</si>
  <si>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</si>
  <si>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</si>
  <si>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</si>
  <si>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</si>
  <si>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</si>
  <si>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</si>
  <si>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</si>
  <si>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</si>
  <si>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</si>
  <si>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</si>
  <si>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</si>
  <si>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</si>
  <si>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</si>
  <si>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</si>
  <si>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</si>
  <si>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</si>
  <si>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</si>
  <si>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</si>
  <si>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</si>
  <si>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</si>
  <si>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</si>
  <si>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</si>
  <si>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</si>
  <si>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</si>
  <si>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</si>
  <si>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</si>
  <si>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</si>
  <si>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</si>
  <si>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</si>
  <si>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</si>
  <si>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</si>
  <si>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</si>
  <si>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</si>
  <si>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</si>
  <si>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</si>
  <si>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</si>
  <si>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</si>
  <si>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</si>
  <si>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</si>
  <si>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</si>
  <si>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</si>
  <si>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</si>
  <si>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</si>
  <si>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</si>
  <si>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</si>
  <si>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</si>
  <si>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</si>
  <si>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</si>
  <si>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</si>
  <si>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</si>
  <si>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</si>
  <si>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</si>
  <si>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</si>
  <si>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</si>
  <si>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</si>
  <si>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</si>
  <si>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</si>
  <si>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</si>
  <si>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</si>
  <si>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</si>
  <si>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</si>
  <si>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</si>
  <si>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</si>
  <si>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</si>
  <si>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</si>
  <si>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</si>
  <si>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</si>
  <si>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</si>
  <si>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</si>
  <si>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</si>
  <si>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</si>
  <si>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</si>
  <si>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</si>
  <si>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</si>
  <si>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</si>
  <si>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</si>
  <si>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</si>
  <si>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</si>
  <si>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</si>
  <si>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</si>
  <si>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</si>
  <si>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</si>
  <si>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</si>
  <si>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</si>
  <si>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</si>
  <si>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</si>
  <si>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</si>
  <si>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</si>
  <si>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</si>
  <si>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</si>
  <si>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</si>
  <si>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</si>
  <si>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</si>
  <si>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</si>
  <si>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</si>
  <si>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</si>
  <si>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</si>
  <si>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</si>
  <si>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</si>
  <si>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</si>
  <si>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</si>
  <si>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</si>
  <si>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</si>
  <si>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</si>
  <si>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</si>
  <si>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</si>
  <si>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</si>
  <si>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</si>
  <si>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</si>
  <si>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</si>
  <si>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</si>
  <si>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</si>
  <si>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</si>
  <si>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</si>
  <si>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</si>
  <si>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</si>
  <si>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</si>
  <si>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</si>
  <si>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</si>
  <si>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</si>
  <si>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</si>
  <si>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</si>
  <si>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</si>
  <si>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</si>
  <si>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</si>
  <si>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</si>
  <si>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</si>
  <si>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</si>
  <si>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</si>
  <si>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</si>
  <si>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</si>
  <si>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</si>
  <si>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</si>
  <si>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</si>
  <si>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</si>
  <si>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</si>
  <si>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</si>
  <si>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</si>
  <si>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</si>
  <si>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</si>
  <si>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</si>
  <si>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</si>
  <si>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</si>
  <si>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</si>
  <si>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</si>
  <si>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</si>
  <si>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</si>
  <si>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</si>
  <si>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</si>
  <si>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</si>
  <si>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</si>
  <si>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</si>
  <si>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</si>
  <si>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</si>
  <si>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</si>
  <si>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</si>
  <si>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</si>
  <si>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</si>
  <si>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</si>
  <si>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</si>
  <si>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</si>
  <si>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</si>
  <si>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</si>
  <si>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</si>
  <si>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</si>
  <si>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</si>
  <si>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</si>
  <si>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</si>
  <si>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</si>
  <si>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</si>
  <si>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</si>
  <si>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</si>
  <si>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</si>
  <si>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</si>
  <si>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</si>
  <si>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</si>
  <si>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</si>
  <si>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</si>
  <si>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</si>
  <si>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</si>
  <si>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</si>
  <si>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</si>
  <si>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</si>
  <si>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</si>
  <si>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</si>
  <si>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</si>
  <si>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</si>
  <si>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</si>
  <si>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</si>
  <si>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</si>
  <si>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</si>
  <si>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</si>
  <si>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</si>
  <si>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</si>
  <si>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</si>
  <si>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</si>
  <si>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</si>
  <si>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</si>
  <si>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</si>
  <si>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</si>
  <si>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</si>
  <si>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</si>
  <si>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</si>
  <si>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</si>
  <si>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</si>
  <si>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</si>
  <si>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</si>
  <si>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</si>
  <si>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</si>
  <si>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</si>
  <si>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</si>
  <si>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</si>
  <si>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</si>
  <si>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</si>
  <si>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</si>
  <si>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</si>
  <si>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</si>
  <si>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</si>
  <si>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</si>
  <si>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</si>
  <si>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</si>
  <si>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</si>
  <si>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</si>
  <si>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</si>
  <si>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</si>
  <si>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</si>
  <si>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</si>
  <si>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</si>
  <si>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</si>
  <si>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</si>
  <si>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</si>
  <si>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</si>
  <si>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</si>
  <si>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</si>
  <si>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</si>
  <si>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</si>
  <si>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</si>
  <si>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</si>
  <si>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</si>
  <si>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</si>
  <si>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</si>
  <si>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</si>
  <si>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</si>
  <si>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</si>
  <si>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</si>
  <si>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</si>
  <si>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</si>
  <si>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</si>
  <si>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</si>
  <si>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</si>
  <si>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</si>
  <si>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</si>
  <si>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</si>
  <si>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</si>
  <si>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</si>
  <si>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</si>
  <si>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</si>
  <si>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</si>
  <si>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</si>
  <si>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</si>
  <si>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</si>
  <si>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</si>
  <si>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</si>
  <si>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</si>
  <si>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</si>
  <si>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</si>
  <si>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</si>
  <si>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</si>
  <si>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</si>
  <si>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</si>
  <si>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</si>
  <si>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</si>
  <si>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</si>
  <si>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</si>
  <si>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</si>
  <si>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</si>
  <si>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</si>
  <si>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</si>
  <si>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</si>
  <si>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</si>
  <si>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</si>
  <si>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</si>
  <si>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</si>
  <si>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</si>
  <si>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</si>
  <si>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</si>
  <si>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</si>
  <si>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</si>
  <si>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</si>
  <si>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</si>
  <si>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</si>
  <si>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</si>
  <si>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</si>
  <si>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</si>
  <si>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</si>
  <si>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</si>
  <si>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</si>
  <si>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</si>
  <si>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</si>
  <si>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</si>
  <si>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</si>
  <si>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</si>
  <si>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</si>
  <si>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</si>
  <si>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</si>
  <si>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</si>
  <si>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</si>
  <si>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</si>
  <si>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</si>
  <si>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</si>
  <si>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</si>
  <si>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</si>
  <si>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</si>
  <si>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</si>
  <si>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</si>
  <si>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</si>
  <si>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</si>
  <si>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</si>
  <si>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</si>
  <si>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</si>
  <si>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</si>
  <si>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</si>
  <si>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</si>
  <si>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</si>
  <si>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</si>
  <si>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</si>
  <si>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</si>
  <si>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</si>
  <si>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</si>
  <si>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</si>
  <si>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</si>
  <si>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</si>
  <si>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</si>
  <si>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</si>
  <si>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</si>
  <si>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</si>
  <si>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</si>
  <si>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</si>
  <si>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</si>
  <si>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</si>
  <si>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</si>
  <si>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</si>
  <si>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</si>
  <si>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</si>
  <si>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</si>
  <si>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</si>
  <si>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</si>
  <si>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</si>
  <si>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</si>
  <si>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</si>
  <si>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</si>
  <si>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</si>
  <si>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</si>
  <si>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</si>
  <si>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</si>
  <si>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</si>
  <si>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</si>
  <si>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</si>
  <si>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</si>
  <si>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</si>
  <si>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</si>
  <si>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</si>
  <si>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</si>
  <si>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</si>
  <si>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</si>
  <si>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</si>
  <si>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</si>
  <si>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</si>
  <si>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</si>
  <si>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</si>
  <si>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</si>
  <si>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</si>
  <si>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</si>
  <si>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</si>
  <si>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</si>
  <si>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</si>
  <si>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</si>
  <si>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</si>
  <si>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</si>
  <si>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</si>
  <si>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</si>
  <si>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</si>
  <si>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</si>
  <si>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</si>
  <si>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</si>
  <si>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</si>
  <si>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</si>
  <si>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</si>
  <si>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</si>
  <si>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</si>
  <si>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</si>
  <si>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</si>
  <si>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</si>
  <si>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</si>
  <si>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</si>
  <si>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</si>
  <si>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</si>
  <si>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</si>
  <si>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</si>
  <si>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</si>
  <si>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</si>
  <si>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</si>
  <si>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</si>
  <si>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</si>
  <si>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</si>
  <si>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</si>
  <si>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</si>
  <si>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</si>
  <si>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</si>
  <si>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</si>
  <si>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</si>
  <si>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</si>
  <si>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</si>
  <si>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</si>
  <si>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</si>
  <si>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</si>
  <si>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</si>
  <si>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</si>
  <si>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</si>
  <si>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</si>
  <si>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</si>
  <si>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</si>
  <si>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</si>
  <si>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</si>
  <si>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</si>
  <si>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</si>
  <si>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</si>
  <si>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</si>
  <si>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</si>
  <si>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</si>
  <si>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</si>
  <si>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</si>
  <si>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</si>
  <si>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</si>
  <si>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</si>
  <si>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</si>
  <si>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</si>
  <si>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</si>
  <si>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</si>
  <si>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</si>
  <si>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</si>
  <si>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</si>
  <si>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</si>
  <si>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</si>
  <si>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</si>
  <si>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</si>
  <si>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</si>
  <si>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</si>
  <si>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</si>
  <si>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</si>
  <si>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</si>
  <si>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</si>
  <si>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</si>
  <si>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</si>
  <si>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</si>
  <si>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</si>
  <si>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</si>
  <si>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</si>
  <si>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</si>
  <si>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</si>
  <si>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</si>
  <si>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</si>
  <si>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</si>
  <si>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</si>
  <si>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</si>
  <si>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</si>
  <si>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</si>
  <si>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</si>
  <si>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</si>
  <si>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</si>
  <si>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</si>
  <si>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</si>
  <si>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</si>
  <si>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</si>
  <si>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</si>
  <si>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</si>
  <si>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</si>
  <si>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</si>
  <si>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</si>
  <si>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</si>
  <si>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</si>
  <si>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</si>
  <si>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</si>
  <si>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</si>
  <si>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</si>
  <si>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</si>
  <si>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</si>
  <si>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</si>
  <si>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</si>
  <si>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</si>
  <si>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</si>
  <si>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</si>
  <si>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</si>
  <si>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</si>
  <si>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</si>
  <si>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</si>
  <si>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</si>
  <si>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</si>
  <si>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</si>
  <si>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</si>
  <si>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</si>
  <si>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</si>
  <si>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</si>
  <si>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</si>
  <si>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</si>
  <si>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</si>
  <si>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</si>
  <si>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</si>
  <si>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</si>
  <si>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</si>
  <si>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</si>
  <si>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</si>
  <si>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</si>
  <si>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</si>
  <si>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</si>
  <si>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</si>
  <si>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</si>
  <si>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</si>
  <si>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</si>
  <si>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</si>
  <si>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</si>
  <si>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</si>
  <si>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</si>
  <si>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</si>
  <si>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</si>
  <si>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</si>
  <si>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</si>
  <si>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</si>
  <si>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</si>
  <si>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</si>
  <si>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</si>
  <si>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</si>
  <si>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</si>
  <si>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</si>
  <si>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</si>
  <si>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</si>
  <si>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</si>
  <si>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</si>
  <si>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</si>
  <si>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</si>
  <si>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</si>
  <si>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</si>
  <si>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</si>
  <si>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</si>
  <si>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</si>
  <si>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</si>
  <si>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</si>
  <si>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</si>
  <si>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</si>
  <si>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</si>
  <si>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</si>
  <si>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</si>
  <si>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</si>
  <si>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</si>
  <si>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</si>
  <si>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</si>
  <si>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</si>
  <si>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</si>
  <si>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</si>
  <si>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</si>
  <si>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</si>
  <si>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</si>
  <si>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</si>
  <si>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</si>
  <si>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</si>
  <si>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</si>
  <si>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</si>
  <si>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</si>
  <si>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</si>
  <si>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</si>
  <si>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</si>
  <si>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</si>
  <si>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</si>
  <si>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</si>
  <si>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</si>
  <si>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</si>
  <si>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</si>
  <si>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</si>
  <si>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</si>
  <si>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</si>
  <si>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</si>
  <si>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</si>
  <si>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</si>
  <si>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</si>
  <si>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</si>
  <si>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</si>
  <si>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</si>
  <si>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</si>
  <si>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</si>
  <si>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</si>
  <si>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</si>
  <si>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</si>
  <si>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</si>
  <si>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</si>
  <si>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</si>
  <si>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</si>
  <si>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</si>
  <si>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</si>
  <si>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</si>
  <si>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</si>
  <si>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</si>
  <si>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</si>
  <si>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</si>
  <si>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</si>
  <si>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</si>
  <si>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</si>
  <si>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</si>
  <si>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</si>
  <si>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</si>
  <si>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</si>
  <si>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</si>
  <si>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</si>
  <si>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</si>
  <si>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</si>
  <si>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</si>
  <si>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</si>
  <si>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</si>
  <si>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</si>
  <si>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</si>
  <si>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</si>
  <si>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</si>
  <si>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</si>
  <si>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</si>
  <si>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</si>
  <si>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</si>
  <si>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</si>
  <si>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</si>
  <si>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</si>
  <si>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</si>
  <si>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</si>
  <si>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</si>
  <si>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</si>
  <si>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</si>
  <si>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</si>
  <si>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</si>
  <si>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</si>
  <si>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</si>
  <si>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</si>
  <si>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</si>
  <si>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</si>
  <si>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</si>
  <si>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</si>
  <si>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</si>
  <si>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</si>
  <si>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</si>
  <si>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</si>
  <si>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</si>
  <si>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</si>
  <si>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</si>
  <si>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</si>
  <si>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</si>
  <si>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</si>
  <si>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</si>
  <si>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</si>
  <si>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</si>
  <si>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</si>
  <si>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</si>
  <si>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</si>
  <si>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</si>
  <si>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</si>
  <si>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</si>
  <si>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</si>
  <si>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</si>
  <si>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</si>
  <si>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</si>
  <si>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</si>
  <si>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</si>
  <si>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</si>
  <si>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</si>
  <si>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</si>
  <si>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</si>
  <si>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</si>
  <si>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</si>
  <si>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</si>
  <si>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</si>
  <si>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</si>
  <si>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</si>
  <si>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</si>
  <si>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</si>
  <si>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</si>
  <si>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</si>
  <si>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</si>
  <si>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</si>
  <si>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</si>
  <si>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</si>
  <si>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</si>
  <si>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</si>
  <si>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</si>
  <si>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</si>
  <si>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</si>
  <si>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</si>
  <si>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</si>
  <si>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</si>
  <si>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</si>
  <si>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</si>
  <si>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</si>
  <si>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</si>
  <si>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</si>
  <si>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</si>
  <si>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</si>
  <si>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</si>
  <si>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</si>
  <si>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</si>
  <si>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</si>
  <si>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</si>
  <si>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</si>
  <si>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</si>
  <si>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</si>
  <si>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</si>
  <si>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</si>
  <si>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</si>
  <si>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</si>
  <si>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</si>
  <si>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</si>
  <si>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</si>
  <si>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</si>
  <si>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</si>
  <si>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</si>
  <si>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</si>
  <si>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</si>
  <si>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</si>
  <si>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</si>
  <si>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</si>
  <si>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</si>
  <si>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</si>
  <si>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</si>
  <si>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</si>
  <si>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</si>
  <si>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</si>
  <si>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</si>
  <si>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</si>
  <si>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</si>
  <si>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</si>
  <si>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</si>
  <si>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</si>
  <si>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</si>
  <si>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</si>
  <si>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</si>
  <si>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</si>
  <si>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</si>
  <si>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</si>
  <si>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</si>
  <si>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</si>
  <si>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</si>
  <si>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</si>
  <si>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</si>
  <si>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</si>
  <si>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</si>
  <si>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</si>
  <si>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</si>
  <si>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</si>
  <si>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</si>
  <si>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</si>
  <si>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</si>
  <si>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</si>
  <si>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</si>
  <si>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</si>
  <si>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</si>
  <si>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</si>
  <si>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</si>
  <si>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</si>
  <si>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</si>
  <si>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</si>
  <si>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</si>
  <si>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</si>
  <si>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</si>
  <si>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</si>
  <si>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</si>
  <si>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</si>
  <si>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</si>
  <si>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</si>
  <si>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</si>
  <si>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</si>
  <si>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</si>
  <si>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</si>
  <si>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</si>
  <si>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</si>
  <si>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</si>
  <si>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</si>
  <si>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</si>
  <si>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</si>
  <si>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</si>
  <si>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</si>
  <si>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</si>
  <si>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</si>
  <si>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</si>
  <si>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</si>
  <si>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</si>
  <si>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</si>
  <si>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</si>
  <si>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</si>
  <si>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</si>
  <si>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</si>
  <si>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</si>
  <si>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</si>
  <si>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</si>
  <si>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</si>
  <si>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</si>
  <si>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</si>
  <si>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</si>
  <si>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</si>
  <si>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</si>
  <si>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</si>
  <si>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</si>
  <si>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</si>
  <si>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</si>
  <si>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</si>
  <si>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</si>
  <si>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</si>
  <si>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</si>
  <si>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</si>
  <si>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</si>
  <si>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</si>
  <si>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</si>
  <si>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</si>
  <si>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</si>
  <si>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</si>
  <si>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</si>
  <si>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</si>
  <si>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</si>
  <si>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</si>
  <si>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</si>
  <si>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</si>
  <si>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</si>
  <si>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</si>
  <si>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</si>
  <si>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</si>
  <si>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</si>
  <si>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</si>
  <si>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</si>
  <si>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</si>
  <si>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</si>
  <si>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</si>
  <si>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</si>
  <si>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</si>
  <si>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</si>
  <si>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</si>
  <si>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</si>
  <si>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</si>
  <si>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</si>
  <si>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</si>
  <si>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</si>
  <si>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</si>
  <si>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</si>
  <si>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</si>
  <si>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</si>
  <si>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</si>
  <si>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</si>
  <si>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</si>
  <si>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</si>
  <si>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</si>
  <si>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</si>
  <si>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</si>
  <si>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</si>
  <si>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</si>
  <si>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</si>
  <si>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</si>
  <si>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</si>
  <si>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</si>
  <si>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</si>
  <si>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</si>
  <si>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</si>
  <si>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</si>
  <si>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</si>
  <si>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</si>
  <si>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</si>
  <si>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</si>
  <si>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</si>
  <si>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</si>
  <si>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</si>
  <si>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</si>
  <si>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</si>
  <si>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</si>
  <si>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</si>
  <si>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</si>
  <si>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</si>
  <si>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</si>
  <si>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</si>
  <si>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</si>
  <si>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</si>
  <si>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</si>
  <si>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</si>
  <si>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</si>
  <si>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</si>
  <si>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</si>
  <si>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</si>
  <si>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</si>
  <si>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</si>
  <si>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</si>
  <si>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</si>
  <si>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</si>
  <si>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</si>
  <si>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</si>
  <si>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</si>
  <si>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</si>
  <si>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</si>
  <si>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</si>
  <si>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</si>
  <si>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</si>
  <si>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</si>
  <si>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</si>
  <si>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</si>
  <si>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</si>
  <si>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</si>
  <si>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</si>
  <si>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</si>
  <si>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</si>
  <si>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</si>
  <si>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</si>
  <si>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</si>
  <si>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</si>
  <si>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</si>
  <si>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</si>
  <si>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</si>
  <si>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</si>
  <si>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</si>
  <si>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</si>
  <si>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</si>
  <si>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</si>
  <si>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</si>
  <si>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</si>
  <si>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</si>
  <si>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</si>
  <si>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</si>
  <si>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</si>
  <si>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</si>
  <si>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</si>
  <si>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</si>
  <si>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</si>
  <si>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</si>
  <si>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</si>
  <si>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</si>
  <si>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</si>
  <si>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</si>
  <si>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</si>
  <si>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</si>
  <si>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</si>
  <si>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</si>
  <si>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</si>
  <si>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</si>
  <si>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</si>
  <si>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</si>
  <si>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</si>
  <si>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</si>
  <si>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</si>
  <si>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</si>
  <si>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</si>
  <si>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</si>
  <si>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</si>
  <si>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</si>
  <si>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</si>
  <si>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</si>
  <si>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</si>
  <si>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</si>
  <si>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</si>
  <si>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</si>
  <si>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</si>
  <si>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</si>
  <si>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</si>
  <si>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</si>
  <si>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</si>
  <si>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</si>
  <si>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</si>
  <si>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</si>
  <si>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</si>
  <si>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</si>
  <si>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</si>
  <si>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</si>
  <si>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</si>
  <si>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</si>
  <si>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</si>
  <si>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</si>
  <si>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</si>
  <si>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</si>
  <si>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</si>
  <si>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</si>
  <si>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</si>
  <si>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</si>
  <si>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</si>
  <si>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</si>
  <si>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</si>
  <si>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</si>
  <si>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</si>
  <si>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</si>
  <si>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</si>
  <si>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</si>
  <si>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</si>
  <si>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</si>
  <si>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</si>
  <si>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</si>
  <si>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</si>
  <si>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</si>
  <si>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</si>
  <si>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</si>
  <si>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</si>
  <si>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</si>
  <si>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</si>
  <si>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</si>
  <si>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</si>
  <si>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</si>
  <si>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</si>
  <si>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</si>
  <si>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</si>
  <si>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</si>
  <si>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</si>
  <si>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</si>
  <si>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</si>
  <si>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</si>
  <si>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</si>
  <si>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</si>
  <si>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</si>
  <si>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</si>
  <si>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</si>
  <si>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</si>
  <si>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</si>
  <si>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</si>
  <si>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</si>
  <si>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</si>
  <si>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</si>
  <si>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</si>
  <si>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</si>
  <si>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</si>
  <si>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</si>
  <si>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</si>
  <si>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</si>
  <si>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</si>
  <si>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</si>
  <si>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</si>
  <si>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</si>
  <si>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</si>
  <si>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</si>
  <si>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</si>
  <si>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</si>
  <si>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</si>
  <si>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</si>
  <si>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</si>
  <si>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</si>
  <si>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</si>
  <si>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</si>
  <si>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</si>
  <si>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</si>
  <si>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</si>
  <si>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</si>
  <si>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</si>
  <si>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</si>
  <si>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</si>
  <si>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</si>
  <si>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</si>
  <si>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</si>
  <si>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</si>
  <si>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</si>
  <si>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</si>
  <si>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</si>
  <si>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</si>
  <si>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</si>
  <si>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</si>
  <si>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</si>
  <si>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</si>
  <si>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</si>
  <si>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</si>
  <si>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</si>
  <si>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</si>
  <si>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</si>
  <si>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</si>
  <si>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</si>
  <si>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</si>
  <si>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</si>
  <si>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</si>
  <si>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</si>
  <si>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</si>
  <si>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</si>
  <si>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</si>
  <si>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</si>
  <si>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</si>
  <si>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</si>
  <si>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</si>
  <si>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</si>
  <si>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</si>
  <si>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</si>
  <si>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</si>
  <si>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</si>
  <si>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</si>
  <si>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</si>
  <si>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</si>
  <si>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</si>
  <si>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</si>
  <si>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</si>
  <si>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</si>
  <si>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</si>
  <si>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</si>
  <si>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</si>
  <si>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</si>
  <si>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</si>
  <si>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</si>
  <si>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</si>
  <si>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</si>
  <si>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</si>
  <si>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</si>
  <si>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</si>
  <si>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</si>
  <si>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</si>
  <si>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</si>
  <si>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</si>
  <si>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</si>
  <si>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</si>
  <si>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</si>
  <si>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</si>
  <si>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</si>
  <si>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</si>
  <si>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</si>
  <si>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</si>
  <si>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</si>
  <si>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</si>
  <si>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</si>
  <si>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</si>
  <si>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</si>
  <si>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</si>
  <si>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</si>
  <si>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</si>
  <si>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</si>
  <si>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</si>
  <si>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</si>
  <si>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</si>
  <si>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</si>
  <si>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</si>
  <si>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</si>
  <si>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</si>
  <si>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</si>
  <si>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</si>
  <si>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</si>
  <si>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</si>
  <si>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</si>
  <si>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</si>
  <si>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</si>
  <si>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</si>
  <si>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</si>
  <si>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</si>
  <si>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</si>
  <si>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</si>
  <si>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</si>
  <si>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</si>
  <si>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</si>
  <si>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</si>
  <si>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</si>
  <si>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</si>
  <si>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</si>
  <si>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</si>
  <si>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</si>
  <si>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</si>
  <si>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</si>
  <si>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</si>
  <si>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</si>
  <si>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</si>
  <si>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</si>
  <si>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</si>
  <si>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</si>
  <si>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</si>
  <si>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</si>
  <si>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</si>
  <si>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</si>
  <si>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</si>
  <si>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</si>
  <si>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</si>
  <si>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</si>
  <si>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</si>
  <si>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</si>
  <si>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</si>
  <si>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</si>
  <si>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</si>
  <si>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</si>
  <si>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</si>
  <si>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</si>
  <si>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</si>
  <si>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</si>
  <si>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</si>
  <si>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</si>
  <si>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</si>
  <si>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</si>
  <si>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</si>
  <si>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</si>
  <si>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</si>
  <si>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</si>
  <si>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</si>
  <si>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</si>
  <si>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</si>
  <si>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</si>
  <si>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</si>
  <si>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</si>
  <si>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</si>
  <si>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</si>
  <si>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</si>
  <si>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</si>
  <si>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</si>
  <si>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</si>
  <si>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</si>
  <si>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</si>
  <si>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</si>
  <si>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</si>
  <si>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</si>
  <si>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</si>
  <si>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</si>
  <si>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</si>
  <si>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</si>
  <si>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</si>
  <si>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</si>
  <si>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</si>
  <si>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</si>
  <si>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</si>
  <si>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</si>
  <si>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</si>
  <si>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</si>
  <si>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</si>
  <si>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</si>
  <si>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</si>
  <si>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</si>
  <si>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</si>
  <si>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</si>
  <si>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</si>
  <si>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</si>
  <si>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</si>
  <si>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</si>
  <si>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</si>
  <si>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</si>
  <si>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</si>
  <si>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</si>
  <si>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</si>
  <si>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</si>
  <si>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</si>
  <si>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</si>
  <si>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</si>
  <si>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</si>
  <si>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</si>
  <si>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</si>
  <si>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</si>
  <si>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</si>
  <si>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</si>
  <si>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</si>
  <si>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</si>
  <si>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</si>
  <si>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</si>
  <si>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</si>
  <si>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</si>
  <si>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</si>
  <si>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</si>
  <si>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</si>
  <si>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</si>
  <si>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</si>
  <si>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</si>
  <si>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</si>
  <si>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</si>
  <si>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</si>
  <si>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</si>
  <si>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</si>
  <si>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</si>
  <si>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</si>
  <si>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</si>
  <si>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</si>
  <si>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</si>
  <si>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</si>
  <si>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</si>
  <si>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</si>
  <si>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</si>
  <si>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</si>
  <si>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</si>
  <si>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</si>
  <si>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</si>
  <si>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</si>
  <si>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</si>
  <si>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</si>
  <si>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</si>
  <si>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</si>
  <si>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</si>
  <si>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</si>
  <si>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</si>
  <si>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</si>
  <si>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</si>
  <si>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</si>
  <si>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</si>
  <si>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</si>
  <si>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</si>
  <si>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</si>
  <si>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</si>
  <si>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</si>
  <si>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</si>
  <si>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</si>
  <si>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</si>
  <si>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</si>
  <si>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</si>
  <si>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</si>
  <si>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</si>
  <si>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</si>
  <si>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</si>
  <si>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</si>
  <si>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</si>
  <si>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</si>
  <si>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</si>
  <si>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</si>
  <si>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</si>
  <si>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</si>
  <si>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</si>
  <si>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</si>
  <si>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</si>
  <si>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</si>
  <si>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</si>
  <si>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</si>
  <si>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</si>
  <si>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</si>
  <si>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</si>
  <si>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</si>
  <si>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</si>
  <si>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</si>
  <si>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</si>
  <si>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</si>
  <si>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</si>
  <si>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</si>
  <si>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</si>
  <si>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</si>
  <si>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</si>
  <si>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</si>
  <si>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</si>
  <si>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</si>
  <si>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</si>
  <si>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</si>
  <si>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</si>
  <si>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</si>
  <si>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</si>
  <si>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</si>
  <si>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</si>
  <si>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</si>
  <si>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</si>
  <si>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</si>
  <si>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</si>
  <si>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</si>
  <si>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</si>
  <si>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</si>
  <si>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</si>
  <si>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</si>
  <si>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</si>
  <si>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</si>
  <si>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</si>
  <si>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</si>
  <si>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</si>
  <si>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</si>
  <si>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</si>
  <si>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</si>
  <si>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</si>
  <si>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</si>
  <si>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</si>
  <si>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</si>
  <si>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</si>
  <si>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</si>
  <si>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</si>
  <si>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</si>
  <si>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</si>
  <si>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</si>
  <si>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</si>
  <si>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</si>
  <si>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</si>
  <si>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</si>
  <si>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</si>
  <si>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</si>
  <si>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</si>
  <si>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</si>
  <si>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</si>
  <si>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</si>
  <si>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</si>
  <si>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</si>
  <si>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</si>
  <si>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</si>
  <si>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</si>
  <si>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</si>
  <si>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</si>
  <si>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</si>
  <si>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</si>
  <si>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</si>
  <si>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</si>
  <si>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</si>
  <si>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</si>
  <si>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</si>
  <si>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</si>
  <si>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</si>
  <si>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</si>
  <si>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</si>
  <si>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</si>
  <si>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</si>
  <si>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</si>
  <si>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</si>
  <si>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</si>
  <si>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</si>
  <si>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</si>
  <si>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</si>
  <si>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</si>
  <si>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</si>
  <si>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</si>
  <si>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</si>
  <si>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</si>
  <si>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</si>
  <si>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</si>
  <si>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</si>
  <si>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</si>
  <si>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</si>
  <si>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</si>
  <si>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</si>
  <si>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</si>
  <si>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</si>
  <si>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</si>
  <si>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</si>
  <si>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</si>
  <si>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</si>
  <si>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</si>
  <si>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</si>
  <si>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</si>
  <si>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</si>
  <si>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</si>
  <si>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</si>
  <si>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</si>
  <si>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</si>
  <si>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</si>
  <si>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</si>
  <si>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</si>
  <si>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</si>
  <si>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</si>
  <si>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</si>
  <si>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</si>
  <si>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</si>
  <si>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</si>
  <si>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</si>
  <si>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</si>
  <si>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</si>
  <si>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</si>
  <si>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</si>
  <si>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</si>
  <si>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</si>
  <si>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</si>
  <si>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</si>
  <si>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</si>
  <si>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</si>
  <si>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</si>
  <si>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</si>
  <si>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</si>
  <si>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</si>
  <si>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</si>
  <si>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</si>
  <si>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</si>
  <si>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</si>
  <si>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</si>
  <si>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</si>
  <si>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</si>
  <si>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</si>
  <si>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</si>
  <si>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</si>
  <si>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</si>
  <si>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</si>
  <si>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</si>
  <si>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</si>
  <si>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</si>
  <si>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</si>
  <si>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</si>
  <si>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</si>
  <si>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</si>
  <si>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</si>
  <si>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</si>
  <si>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</si>
  <si>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</si>
  <si>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</si>
  <si>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</si>
  <si>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</si>
  <si>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</si>
  <si>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</si>
  <si>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</si>
  <si>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</si>
  <si>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</si>
  <si>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</si>
  <si>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</si>
  <si>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</si>
  <si>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</si>
  <si>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</si>
  <si>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</si>
  <si>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</si>
  <si>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</si>
  <si>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</si>
  <si>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</si>
  <si>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</si>
  <si>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</si>
  <si>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</si>
  <si>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</si>
  <si>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</si>
  <si>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</si>
  <si>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</si>
  <si>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</si>
  <si>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</si>
  <si>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</si>
  <si>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</si>
  <si>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</si>
  <si>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</si>
  <si>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</si>
  <si>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</si>
  <si>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</si>
  <si>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</si>
  <si>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</si>
  <si>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</si>
  <si>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</si>
  <si>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</si>
  <si>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</si>
  <si>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</si>
  <si>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</si>
  <si>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</si>
  <si>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</si>
  <si>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</si>
  <si>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</si>
  <si>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</si>
  <si>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</si>
  <si>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</si>
  <si>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</si>
  <si>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</si>
  <si>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</si>
  <si>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</si>
  <si>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</si>
  <si>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</si>
  <si>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</si>
  <si>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</si>
  <si>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</si>
  <si>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</si>
  <si>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</si>
  <si>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</si>
  <si>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</si>
  <si>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</si>
  <si>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</si>
  <si>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</si>
  <si>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</si>
  <si>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</si>
  <si>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</si>
  <si>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</si>
  <si>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</si>
  <si>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</si>
  <si>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</si>
  <si>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</si>
  <si>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</si>
  <si>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</si>
  <si>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</si>
  <si>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</si>
  <si>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</si>
  <si>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</si>
  <si>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</si>
  <si>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</si>
  <si>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</si>
  <si>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</si>
  <si>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</si>
  <si>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</si>
  <si>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</si>
  <si>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</si>
  <si>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</si>
  <si>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</si>
  <si>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</si>
  <si>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</si>
  <si>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</si>
  <si>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</si>
  <si>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</si>
  <si>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</si>
  <si>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</si>
  <si>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</si>
  <si>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</si>
  <si>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</si>
  <si>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</si>
  <si>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</si>
  <si>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</si>
  <si>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</si>
  <si>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</si>
  <si>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</si>
  <si>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</si>
  <si>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</si>
  <si>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</si>
  <si>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</si>
  <si>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</si>
  <si>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</si>
  <si>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</si>
  <si>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</si>
  <si>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</si>
  <si>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</si>
  <si>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</si>
  <si>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</si>
  <si>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</si>
  <si>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</si>
  <si>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</si>
  <si>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</si>
  <si>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</si>
  <si>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</si>
  <si>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</si>
  <si>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</si>
  <si>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</si>
  <si>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</si>
  <si>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</si>
  <si>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</si>
  <si>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</si>
  <si>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</si>
  <si>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</si>
  <si>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</si>
  <si>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</si>
  <si>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</si>
  <si>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</si>
  <si>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</si>
  <si>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</si>
  <si>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</si>
  <si>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</si>
  <si>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</si>
  <si>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</si>
  <si>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</si>
  <si>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</si>
  <si>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</si>
  <si>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</si>
  <si>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</si>
  <si>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</si>
  <si>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</si>
  <si>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</si>
  <si>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</si>
  <si>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</si>
  <si>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</si>
  <si>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</si>
  <si>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</si>
  <si>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</si>
  <si>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</si>
  <si>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</si>
  <si>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</si>
  <si>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</si>
  <si>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</si>
  <si>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</si>
  <si>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</si>
  <si>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</si>
  <si>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</si>
  <si>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</si>
  <si>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</si>
  <si>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</si>
  <si>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</si>
  <si>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</si>
  <si>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</si>
  <si>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</si>
  <si>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</si>
  <si>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</si>
  <si>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</si>
  <si>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</si>
  <si>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</si>
  <si>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</si>
  <si>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</si>
  <si>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</si>
  <si>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</si>
  <si>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</si>
  <si>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</si>
  <si>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</si>
  <si>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</si>
  <si>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</si>
  <si>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</si>
  <si>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</si>
  <si>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</si>
  <si>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</si>
  <si>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</si>
  <si>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</si>
  <si>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</si>
  <si>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</si>
  <si>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</si>
  <si>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</si>
  <si>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</si>
  <si>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</si>
  <si>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</si>
  <si>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</si>
  <si>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</si>
  <si>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</si>
  <si>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</si>
  <si>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</si>
  <si>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</si>
  <si>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</si>
  <si>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</si>
  <si>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</si>
  <si>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</si>
  <si>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</si>
  <si>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</si>
  <si>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</si>
  <si>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</si>
  <si>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</si>
  <si>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</si>
  <si>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</si>
  <si>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</si>
  <si>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</si>
  <si>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</si>
  <si>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</si>
  <si>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</si>
  <si>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</si>
  <si>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</si>
  <si>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</si>
  <si>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</si>
  <si>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</si>
  <si>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</si>
  <si>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</si>
  <si>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</si>
  <si>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</si>
  <si>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</si>
  <si>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</si>
  <si>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</si>
  <si>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</si>
  <si>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</si>
  <si>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</si>
  <si>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</si>
  <si>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</si>
  <si>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</si>
  <si>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</si>
  <si>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</si>
  <si>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</si>
  <si>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</si>
  <si>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</si>
  <si>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</si>
  <si>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</si>
  <si>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</si>
  <si>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</si>
  <si>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</si>
  <si>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</si>
  <si>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</si>
  <si>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</si>
  <si>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</si>
  <si>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</si>
  <si>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</si>
  <si>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</si>
  <si>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</si>
  <si>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</si>
  <si>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</si>
  <si>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</si>
  <si>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</si>
  <si>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</si>
  <si>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</si>
  <si>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</si>
  <si>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</si>
  <si>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</si>
  <si>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</si>
  <si>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</si>
  <si>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</si>
  <si>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</si>
  <si>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</si>
  <si>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</si>
  <si>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</si>
  <si>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</si>
  <si>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</si>
  <si>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</si>
  <si>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</si>
  <si>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</si>
  <si>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</si>
  <si>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</si>
  <si>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</si>
  <si>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</si>
  <si>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</si>
  <si>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</si>
  <si>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</si>
  <si>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</si>
  <si>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</si>
  <si>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</si>
  <si>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</si>
  <si>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</si>
  <si>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</si>
  <si>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</si>
  <si>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</si>
  <si>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</si>
  <si>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</si>
  <si>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</si>
  <si>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</si>
  <si>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</si>
  <si>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</si>
  <si>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</si>
  <si>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</si>
  <si>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</si>
  <si>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</si>
  <si>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</si>
  <si>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</si>
  <si>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</si>
  <si>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</si>
  <si>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</si>
  <si>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</si>
  <si>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</si>
  <si>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</si>
  <si>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</si>
  <si>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</si>
  <si>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</si>
  <si>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</si>
  <si>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</si>
  <si>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</si>
  <si>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</si>
  <si>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</si>
  <si>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</si>
  <si>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</si>
  <si>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</si>
  <si>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</si>
  <si>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</si>
  <si>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</si>
  <si>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</si>
  <si>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</si>
  <si>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</si>
  <si>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</si>
  <si>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</si>
  <si>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</si>
  <si>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</si>
  <si>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</si>
  <si>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</si>
  <si>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</si>
  <si>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</si>
  <si>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</si>
  <si>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</si>
  <si>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</si>
  <si>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</si>
  <si>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</si>
  <si>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</si>
  <si>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</si>
  <si>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</si>
  <si>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</si>
  <si>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</si>
  <si>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</si>
  <si>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</si>
  <si>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</si>
  <si>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</si>
  <si>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</si>
  <si>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</si>
  <si>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</si>
  <si>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</si>
  <si>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</si>
  <si>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</si>
  <si>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</si>
  <si>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</si>
  <si>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</si>
  <si>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</si>
  <si>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</si>
  <si>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</si>
  <si>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</si>
  <si>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</si>
  <si>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</si>
  <si>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</si>
  <si>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</si>
  <si>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</si>
  <si>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</si>
  <si>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</si>
  <si>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</si>
  <si>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</si>
  <si>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</si>
  <si>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</si>
  <si>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</si>
  <si>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</si>
  <si>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</si>
  <si>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</si>
  <si>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</si>
  <si>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</si>
  <si>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</si>
  <si>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</si>
  <si>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</si>
  <si>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</si>
  <si>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</si>
  <si>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</si>
  <si>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</si>
  <si>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</si>
  <si>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</si>
  <si>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</si>
  <si>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</si>
  <si>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</si>
  <si>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</si>
  <si>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</si>
  <si>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</si>
  <si>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</si>
  <si>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</si>
  <si>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</si>
  <si>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</si>
  <si>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</si>
  <si>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</si>
  <si>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</si>
  <si>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</si>
  <si>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</si>
  <si>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</si>
  <si>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</si>
  <si>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</si>
  <si>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</si>
  <si>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</si>
  <si>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</si>
  <si>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</si>
  <si>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</si>
  <si>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</si>
  <si>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</si>
  <si>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</si>
  <si>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</si>
  <si>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</si>
  <si>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</si>
  <si>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</si>
  <si>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</si>
  <si>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</si>
  <si>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</si>
  <si>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</si>
  <si>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</si>
  <si>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</si>
  <si>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</si>
  <si>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</si>
  <si>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</si>
  <si>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</si>
  <si>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</si>
  <si>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</si>
  <si>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</si>
  <si>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</si>
  <si>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</si>
  <si>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</si>
  <si>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</si>
  <si>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</si>
  <si>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</si>
  <si>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</si>
  <si>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</si>
  <si>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</si>
  <si>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</si>
  <si>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</si>
  <si>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</si>
  <si>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</si>
  <si>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</si>
  <si>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</si>
  <si>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</si>
  <si>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</si>
  <si>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</si>
  <si>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</si>
  <si>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</si>
  <si>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</si>
  <si>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</si>
  <si>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</si>
  <si>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</si>
  <si>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</si>
  <si>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</si>
  <si>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</si>
  <si>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</si>
  <si>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</si>
  <si>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</si>
  <si>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</si>
  <si>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</si>
  <si>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</si>
  <si>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</si>
  <si>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</si>
  <si>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</si>
  <si>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</si>
  <si>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</si>
  <si>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</si>
  <si>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</si>
  <si>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</si>
  <si>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</si>
  <si>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</si>
  <si>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</si>
  <si>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</si>
  <si>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</si>
  <si>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</si>
  <si>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</si>
  <si>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</si>
  <si>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</si>
  <si>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</si>
  <si>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</si>
  <si>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</si>
  <si>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</si>
  <si>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</si>
  <si>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</si>
  <si>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</si>
  <si>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</si>
  <si>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</si>
  <si>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</si>
  <si>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</si>
  <si>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</si>
  <si>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</si>
  <si>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</si>
  <si>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</si>
  <si>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</si>
  <si>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</si>
  <si>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</si>
  <si>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</si>
  <si>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</si>
  <si>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</si>
  <si>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</si>
  <si>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</si>
  <si>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</si>
  <si>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</si>
  <si>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</si>
  <si>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</si>
  <si>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</si>
  <si>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</si>
  <si>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</si>
  <si>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</si>
  <si>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</si>
  <si>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</si>
  <si>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</si>
  <si>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</si>
  <si>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</si>
  <si>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</si>
  <si>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</si>
  <si>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</si>
  <si>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</si>
  <si>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</si>
  <si>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</si>
  <si>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</si>
  <si>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</si>
  <si>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</si>
  <si>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</si>
  <si>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</si>
  <si>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</si>
  <si>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</si>
  <si>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</si>
  <si>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</si>
  <si>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</si>
  <si>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</si>
  <si>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</si>
  <si>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</si>
  <si>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</si>
  <si>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</si>
  <si>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</si>
  <si>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</si>
  <si>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</si>
  <si>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</si>
  <si>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</si>
  <si>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</si>
  <si>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</si>
  <si>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</si>
  <si>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</si>
  <si>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</si>
  <si>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</si>
  <si>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</si>
  <si>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</si>
  <si>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</si>
  <si>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</si>
  <si>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</si>
  <si>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</si>
  <si>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</si>
  <si>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</si>
  <si>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</si>
  <si>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</si>
  <si>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</si>
  <si>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</si>
  <si>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</si>
  <si>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</si>
  <si>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</si>
  <si>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</si>
  <si>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</si>
  <si>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</si>
  <si>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</si>
  <si>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</si>
  <si>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</si>
  <si>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</si>
  <si>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</si>
  <si>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</si>
  <si>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</si>
  <si>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</si>
  <si>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</si>
  <si>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</si>
  <si>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</si>
  <si>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</si>
  <si>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</si>
  <si>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</si>
  <si>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</si>
  <si>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</si>
  <si>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</si>
  <si>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</si>
  <si>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</si>
  <si>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</si>
  <si>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</si>
  <si>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</si>
  <si>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</si>
  <si>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</si>
  <si>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</si>
  <si>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</si>
  <si>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</si>
  <si>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</si>
  <si>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</si>
  <si>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</si>
  <si>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</si>
  <si>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</si>
  <si>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</si>
  <si>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</si>
  <si>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</si>
  <si>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</si>
  <si>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</si>
  <si>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</si>
  <si>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</si>
  <si>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</si>
  <si>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</si>
  <si>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</si>
  <si>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</si>
  <si>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</si>
  <si>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</si>
  <si>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</si>
  <si>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</si>
  <si>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</si>
  <si>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</si>
  <si>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</si>
  <si>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</si>
  <si>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</si>
  <si>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</si>
  <si>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</si>
  <si>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</si>
  <si>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</si>
  <si>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</si>
  <si>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</si>
  <si>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</si>
  <si>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</si>
  <si>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</si>
  <si>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</si>
  <si>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</si>
  <si>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</si>
  <si>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</si>
  <si>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</si>
  <si>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</si>
  <si>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</si>
  <si>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</si>
  <si>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</si>
  <si>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</si>
  <si>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</si>
  <si>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</si>
  <si>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</si>
  <si>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</si>
  <si>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</si>
  <si>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</si>
  <si>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</si>
  <si>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</si>
  <si>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</si>
  <si>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</si>
  <si>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</si>
  <si>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</si>
  <si>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</si>
  <si>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</si>
  <si>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</si>
  <si>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</si>
  <si>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</si>
  <si>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</si>
  <si>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</si>
  <si>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</si>
  <si>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</si>
  <si>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</si>
  <si>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</si>
  <si>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</si>
  <si>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</si>
  <si>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</si>
  <si>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</si>
  <si>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</si>
  <si>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</si>
  <si>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</si>
  <si>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</si>
  <si>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</si>
  <si>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</si>
  <si>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</si>
  <si>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</si>
  <si>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</si>
  <si>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</si>
  <si>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</si>
  <si>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</si>
  <si>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</si>
  <si>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</si>
  <si>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</si>
  <si>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</si>
  <si>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</si>
  <si>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</si>
  <si>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</si>
  <si>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</si>
  <si>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</si>
  <si>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</si>
  <si>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</si>
  <si>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</si>
  <si>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</si>
  <si>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</si>
  <si>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</si>
  <si>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</si>
  <si>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</si>
  <si>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</si>
  <si>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</si>
  <si>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</si>
  <si>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</si>
  <si>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</si>
  <si>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</si>
  <si>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</si>
  <si>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</si>
  <si>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</si>
  <si>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</si>
  <si>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</si>
  <si>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</si>
  <si>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</si>
  <si>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</si>
  <si>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</si>
  <si>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</si>
  <si>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</si>
  <si>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</si>
  <si>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</si>
  <si>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</si>
  <si>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</si>
  <si>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</si>
  <si>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</si>
  <si>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</si>
  <si>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</si>
  <si>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</si>
  <si>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</si>
  <si>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</si>
  <si>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</si>
  <si>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</si>
  <si>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</si>
  <si>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</si>
  <si>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</si>
  <si>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</si>
  <si>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</si>
  <si>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</si>
  <si>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</si>
  <si>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</si>
  <si>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</si>
  <si>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</si>
  <si>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</si>
  <si>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</si>
  <si>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</si>
  <si>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</si>
  <si>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</si>
  <si>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</si>
  <si>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</si>
  <si>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</si>
  <si>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</si>
  <si>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</si>
  <si>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</si>
  <si>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</si>
  <si>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</si>
  <si>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</si>
  <si>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</si>
  <si>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</si>
  <si>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</si>
  <si>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</si>
  <si>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</si>
  <si>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</si>
  <si>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</si>
  <si>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</si>
  <si>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</si>
  <si>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</si>
  <si>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</si>
  <si>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</si>
  <si>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</si>
  <si>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</si>
  <si>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</si>
  <si>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</si>
  <si>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</si>
  <si>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</si>
  <si>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</si>
  <si>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</si>
  <si>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</si>
  <si>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</si>
  <si>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</si>
  <si>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</si>
  <si>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</si>
  <si>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</si>
  <si>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</si>
  <si>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</si>
  <si>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</si>
  <si>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</si>
  <si>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</si>
  <si>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</si>
  <si>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</si>
  <si>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</si>
  <si>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</si>
  <si>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</si>
  <si>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</si>
  <si>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</si>
  <si>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</si>
  <si>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</si>
  <si>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</si>
  <si>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</si>
  <si>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</si>
  <si>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</si>
  <si>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</si>
  <si>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</si>
  <si>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</si>
  <si>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</si>
  <si>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</si>
  <si>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</si>
  <si>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</si>
  <si>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</si>
  <si>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</si>
  <si>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</si>
  <si>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</si>
  <si>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</si>
  <si>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</si>
  <si>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</si>
  <si>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</si>
  <si>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</si>
  <si>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</si>
  <si>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</si>
  <si>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</si>
  <si>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</si>
  <si>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</si>
  <si>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</si>
  <si>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</si>
  <si>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</si>
  <si>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</si>
  <si>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</si>
  <si>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</si>
  <si>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</si>
  <si>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</si>
  <si>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</si>
  <si>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</si>
  <si>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</si>
  <si>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</si>
  <si>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</si>
  <si>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</si>
  <si>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</si>
  <si>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</si>
  <si>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</si>
  <si>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</si>
  <si>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</si>
  <si>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</si>
  <si>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</si>
  <si>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</si>
  <si>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</si>
  <si>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</si>
  <si>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</si>
  <si>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</si>
  <si>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</si>
  <si>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</si>
  <si>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</si>
  <si>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</si>
  <si>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</si>
  <si>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</si>
  <si>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</si>
  <si>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</si>
  <si>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</si>
  <si>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</si>
  <si>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</si>
  <si>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</si>
  <si>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</si>
  <si>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</si>
  <si>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</si>
  <si>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</si>
  <si>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</si>
  <si>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</si>
  <si>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</si>
  <si>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</si>
  <si>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</si>
  <si>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</si>
  <si>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</si>
  <si>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</si>
  <si>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</si>
  <si>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</si>
  <si>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</si>
  <si>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</si>
  <si>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</si>
  <si>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</si>
  <si>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</si>
  <si>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</si>
  <si>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</si>
  <si>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</si>
  <si>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</si>
  <si>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</si>
  <si>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</si>
  <si>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</si>
  <si>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</si>
  <si>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</si>
  <si>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</si>
  <si>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</si>
  <si>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</si>
  <si>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</si>
  <si>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</si>
  <si>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</si>
  <si>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</si>
  <si>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</si>
  <si>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</si>
  <si>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</si>
  <si>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</si>
  <si>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</si>
  <si>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</si>
  <si>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</si>
  <si>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</si>
  <si>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</si>
  <si>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</si>
  <si>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</si>
  <si>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</si>
  <si>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</si>
  <si>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</si>
  <si>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</si>
  <si>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</si>
  <si>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</si>
  <si>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</si>
  <si>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</si>
  <si>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</si>
  <si>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</si>
  <si>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</si>
  <si>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</si>
  <si>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</si>
  <si>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</si>
  <si>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</si>
  <si>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</si>
  <si>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</si>
  <si>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</si>
  <si>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</si>
  <si>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</si>
  <si>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</si>
  <si>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</si>
  <si>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</si>
  <si>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</si>
  <si>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</si>
  <si>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</si>
  <si>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</si>
  <si>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</si>
  <si>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</si>
  <si>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</si>
  <si>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</si>
  <si>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</si>
  <si>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</si>
  <si>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</si>
  <si>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</si>
  <si>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</si>
  <si>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</si>
  <si>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</si>
  <si>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</si>
  <si>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</si>
  <si>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</si>
  <si>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</si>
  <si>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</si>
  <si>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</si>
  <si>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</si>
  <si>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</si>
  <si>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</si>
  <si>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</si>
  <si>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</si>
  <si>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</si>
  <si>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</si>
  <si>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</si>
  <si>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</si>
  <si>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</si>
  <si>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</si>
  <si>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</si>
  <si>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</si>
  <si>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</si>
  <si>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</si>
  <si>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</si>
  <si>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</si>
  <si>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</si>
  <si>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</si>
  <si>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</si>
  <si>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</si>
  <si>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</si>
  <si>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</si>
  <si>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</si>
  <si>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</si>
  <si>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</si>
  <si>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</si>
  <si>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</si>
  <si>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</si>
  <si>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</si>
  <si>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</si>
  <si>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</si>
  <si>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</si>
  <si>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</si>
  <si>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</si>
  <si>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</si>
  <si>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</si>
  <si>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</si>
  <si>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</si>
  <si>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</si>
  <si>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</si>
  <si>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</si>
  <si>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</si>
  <si>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</si>
  <si>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</si>
  <si>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</si>
  <si>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</si>
  <si>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</si>
  <si>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</si>
  <si>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</si>
  <si>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</si>
  <si>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</si>
  <si>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</si>
  <si>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</si>
  <si>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</si>
  <si>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</si>
  <si>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</si>
  <si>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</si>
  <si>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</si>
  <si>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</si>
  <si>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</si>
  <si>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</si>
  <si>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</si>
  <si>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</si>
  <si>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</si>
  <si>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</si>
  <si>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</si>
  <si>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</si>
  <si>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</si>
  <si>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</si>
  <si>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</si>
  <si>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</si>
  <si>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</si>
  <si>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</si>
  <si>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</si>
  <si>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</si>
  <si>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</si>
  <si>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</si>
  <si>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</si>
  <si>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</si>
  <si>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</si>
  <si>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</si>
  <si>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</si>
  <si>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</si>
  <si>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</si>
  <si>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</si>
  <si>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</si>
  <si>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</si>
  <si>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</si>
  <si>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</si>
  <si>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</si>
  <si>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</si>
  <si>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</si>
  <si>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</si>
  <si>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</si>
  <si>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</si>
  <si>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</si>
  <si>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</si>
  <si>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</si>
  <si>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</si>
  <si>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</si>
  <si>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</si>
  <si>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</si>
  <si>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</si>
  <si>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</si>
  <si>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</si>
  <si>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</si>
  <si>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</si>
  <si>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</si>
  <si>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</si>
  <si>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</si>
  <si>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</si>
  <si>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</si>
  <si>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</si>
  <si>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</si>
  <si>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</si>
  <si>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</si>
  <si>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</si>
  <si>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</si>
  <si>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</si>
  <si>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</si>
  <si>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</si>
  <si>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</si>
  <si>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</si>
  <si>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</si>
  <si>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</si>
  <si>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</si>
  <si>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</si>
  <si>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</si>
  <si>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</si>
  <si>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</si>
  <si>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</si>
  <si>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</si>
  <si>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</si>
  <si>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</si>
  <si>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</si>
  <si>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</si>
  <si>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</si>
  <si>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</si>
  <si>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</si>
  <si>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</si>
  <si>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</si>
  <si>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</si>
  <si>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</si>
  <si>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</si>
  <si>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</si>
  <si>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</si>
  <si>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</si>
  <si>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</si>
  <si>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</si>
  <si>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</si>
  <si>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</si>
  <si>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</si>
  <si>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</si>
  <si>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</si>
  <si>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</si>
  <si>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</si>
  <si>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</si>
  <si>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</si>
  <si>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</si>
  <si>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</si>
  <si>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</si>
  <si>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</si>
  <si>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</si>
  <si>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</si>
  <si>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</si>
  <si>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</si>
  <si>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</si>
  <si>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</si>
  <si>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</si>
  <si>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</si>
  <si>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</si>
  <si>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</si>
  <si>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</si>
  <si>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</si>
  <si>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</si>
  <si>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</si>
  <si>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</si>
  <si>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</si>
  <si>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</si>
  <si>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</si>
  <si>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</si>
  <si>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</si>
  <si>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</si>
  <si>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</si>
  <si>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</si>
  <si>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</si>
  <si>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</si>
  <si>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</si>
  <si>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</si>
  <si>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</si>
  <si>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</si>
  <si>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</si>
  <si>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</si>
  <si>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</si>
  <si>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</si>
  <si>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</si>
  <si>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</si>
  <si>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</si>
  <si>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</si>
  <si>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</si>
  <si>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</si>
  <si>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</si>
  <si>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</si>
  <si>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</si>
  <si>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</si>
  <si>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</si>
  <si>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</si>
  <si>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</si>
  <si>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</si>
  <si>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</si>
  <si>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</si>
  <si>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</si>
  <si>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</si>
  <si>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</si>
  <si>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</si>
  <si>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</si>
  <si>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</si>
  <si>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</si>
  <si>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</si>
  <si>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</si>
  <si>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</si>
  <si>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</si>
  <si>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</si>
  <si>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</si>
  <si>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</si>
  <si>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</si>
  <si>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</si>
  <si>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</si>
  <si>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</si>
  <si>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</si>
  <si>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</si>
  <si>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</si>
  <si>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</si>
  <si>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</si>
  <si>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</si>
  <si>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</si>
  <si>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</si>
  <si>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</si>
  <si>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</si>
  <si>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</si>
  <si>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</si>
  <si>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</si>
  <si>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</si>
  <si>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</si>
  <si>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</si>
  <si>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</si>
  <si>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</si>
  <si>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</si>
  <si>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</si>
  <si>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</si>
  <si>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</si>
  <si>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</si>
  <si>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</si>
  <si>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</si>
  <si>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</si>
  <si>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</si>
  <si>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</si>
  <si>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</si>
  <si>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</si>
  <si>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</si>
  <si>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</si>
  <si>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</si>
  <si>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</si>
  <si>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</si>
  <si>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</si>
  <si>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</si>
  <si>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</si>
  <si>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</si>
  <si>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</si>
  <si>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</si>
  <si>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</si>
  <si>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</si>
  <si>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</si>
  <si>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</si>
  <si>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</si>
  <si>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</si>
  <si>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</si>
  <si>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</si>
  <si>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</si>
  <si>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</si>
  <si>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</si>
  <si>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</si>
  <si>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</si>
  <si>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</si>
  <si>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</si>
  <si>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</si>
  <si>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</si>
  <si>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</si>
  <si>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</si>
  <si>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</si>
  <si>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</si>
  <si>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</si>
  <si>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</si>
  <si>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</si>
  <si>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</si>
  <si>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</si>
  <si>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</si>
  <si>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</si>
  <si>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</si>
  <si>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</si>
  <si>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</si>
  <si>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</si>
  <si>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</si>
  <si>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</si>
  <si>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</si>
  <si>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</si>
  <si>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</si>
  <si>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</si>
  <si>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</si>
  <si>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</si>
  <si>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</si>
  <si>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</si>
  <si>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</si>
  <si>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</si>
  <si>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</si>
  <si>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</si>
  <si>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</si>
  <si>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</si>
  <si>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</si>
  <si>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</si>
  <si>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</si>
  <si>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</si>
  <si>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</si>
  <si>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</si>
  <si>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</si>
  <si>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</si>
  <si>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</si>
  <si>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</si>
  <si>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</si>
  <si>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</si>
  <si>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</si>
  <si>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</si>
  <si>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</si>
  <si>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</si>
  <si>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</si>
  <si>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</si>
  <si>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</si>
  <si>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</si>
  <si>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</si>
  <si>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</si>
  <si>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</si>
  <si>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</si>
  <si>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</si>
  <si>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</si>
  <si>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</si>
  <si>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</si>
  <si>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</si>
  <si>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</si>
  <si>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</si>
  <si>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</si>
  <si>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</si>
  <si>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</si>
  <si>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</si>
  <si>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</si>
  <si>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</si>
  <si>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</si>
  <si>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</si>
  <si>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</si>
  <si>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</si>
  <si>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</si>
  <si>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</si>
  <si>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</si>
  <si>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</si>
  <si>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</si>
  <si>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</si>
  <si>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</si>
  <si>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</si>
  <si>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</si>
  <si>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</si>
  <si>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</si>
  <si>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</si>
  <si>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</si>
  <si>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</si>
  <si>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</si>
  <si>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</si>
  <si>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</si>
  <si>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</si>
  <si>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</si>
  <si>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</si>
  <si>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</si>
  <si>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</si>
  <si>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</si>
  <si>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</si>
  <si>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</si>
  <si>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</si>
  <si>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</si>
  <si>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</si>
  <si>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</si>
  <si>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</si>
  <si>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</si>
  <si>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</si>
  <si>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</si>
  <si>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</si>
  <si>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</si>
  <si>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</si>
  <si>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</si>
  <si>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</si>
  <si>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</si>
  <si>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</si>
  <si>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</si>
  <si>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</si>
  <si>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</si>
  <si>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</si>
  <si>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</si>
  <si>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</si>
  <si>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</si>
  <si>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</si>
  <si>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</si>
  <si>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</si>
  <si>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</si>
  <si>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</si>
  <si>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</si>
  <si>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</si>
  <si>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</si>
  <si>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</si>
  <si>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</si>
  <si>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</si>
  <si>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</si>
  <si>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</si>
  <si>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</si>
  <si>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</si>
  <si>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</si>
  <si>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</si>
  <si>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</si>
  <si>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</si>
  <si>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</si>
  <si>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</si>
  <si>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</si>
  <si>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</si>
  <si>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</si>
  <si>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</si>
  <si>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</si>
  <si>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</si>
  <si>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</si>
  <si>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</si>
  <si>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</si>
  <si>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</si>
  <si>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</si>
  <si>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</si>
  <si>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</si>
  <si>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</si>
  <si>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</si>
  <si>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</si>
  <si>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</si>
  <si>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</si>
  <si>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</si>
  <si>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</si>
  <si>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</si>
  <si>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</si>
  <si>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</si>
  <si>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</si>
  <si>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</si>
  <si>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</si>
  <si>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</si>
  <si>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</si>
  <si>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</si>
  <si>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</si>
  <si>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</si>
  <si>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</si>
  <si>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</si>
  <si>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</si>
  <si>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</si>
  <si>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</si>
  <si>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</si>
  <si>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</si>
  <si>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</si>
  <si>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</si>
  <si>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</si>
  <si>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</si>
  <si>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</si>
  <si>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</si>
  <si>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</si>
  <si>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</si>
  <si>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</si>
  <si>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</si>
  <si>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</si>
  <si>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</si>
  <si>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</si>
  <si>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</si>
  <si>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</si>
  <si>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</si>
  <si>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</si>
  <si>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</si>
  <si>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</si>
  <si>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</si>
  <si>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</si>
  <si>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</si>
  <si>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</si>
  <si>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</si>
  <si>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</si>
  <si>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</si>
  <si>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</si>
  <si>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</si>
  <si>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</si>
  <si>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</si>
  <si>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</si>
  <si>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</si>
  <si>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</si>
  <si>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</si>
  <si>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</si>
  <si>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</si>
  <si>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</si>
  <si>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</si>
  <si>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</si>
  <si>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</si>
  <si>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</si>
  <si>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</si>
  <si>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</si>
  <si>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</si>
  <si>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</si>
  <si>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</si>
  <si>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</si>
  <si>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</si>
  <si>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</si>
  <si>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</si>
  <si>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</si>
  <si>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</si>
  <si>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</si>
  <si>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</si>
  <si>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</si>
  <si>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</si>
  <si>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</si>
  <si>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</si>
  <si>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</si>
  <si>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</si>
  <si>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</si>
  <si>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</si>
  <si>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</si>
  <si>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</si>
  <si>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</si>
  <si>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</si>
  <si>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</si>
  <si>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</si>
  <si>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</si>
  <si>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</si>
  <si>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</si>
  <si>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</si>
  <si>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</si>
  <si>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</si>
  <si>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</si>
  <si>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</si>
  <si>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</si>
  <si>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</si>
  <si>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</si>
  <si>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</si>
  <si>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</si>
  <si>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</si>
  <si>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</si>
  <si>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</si>
  <si>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</si>
  <si>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</si>
  <si>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</si>
  <si>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</si>
  <si>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</si>
  <si>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</si>
  <si>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</si>
  <si>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</si>
  <si>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</si>
  <si>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</si>
  <si>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</si>
  <si>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</si>
  <si>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</si>
  <si>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</si>
  <si>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</si>
  <si>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</si>
  <si>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</si>
  <si>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</si>
  <si>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</si>
  <si>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</si>
  <si>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</si>
  <si>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</si>
  <si>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</si>
  <si>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</si>
  <si>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</si>
  <si>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</si>
  <si>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</si>
  <si>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</si>
  <si>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</si>
  <si>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</si>
  <si>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</si>
  <si>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</si>
  <si>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</si>
  <si>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</si>
  <si>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</si>
  <si>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</si>
  <si>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</si>
  <si>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</si>
  <si>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</si>
  <si>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</si>
  <si>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</si>
  <si>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</si>
  <si>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</si>
  <si>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</si>
  <si>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</si>
  <si>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</si>
  <si>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</si>
  <si>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</si>
  <si>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</si>
  <si>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</si>
  <si>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</si>
  <si>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</si>
  <si>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</si>
  <si>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</si>
  <si>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</si>
  <si>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</si>
  <si>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</si>
  <si>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</si>
  <si>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</si>
  <si>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</si>
  <si>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</si>
  <si>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</si>
  <si>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</si>
  <si>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</si>
  <si>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</si>
  <si>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</si>
  <si>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</si>
  <si>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</si>
  <si>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</si>
  <si>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</si>
  <si>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</si>
  <si>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</si>
  <si>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</si>
  <si>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</si>
  <si>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</si>
  <si>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</si>
  <si>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</si>
  <si>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</si>
  <si>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</si>
  <si>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</si>
  <si>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</si>
  <si>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</si>
  <si>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</si>
  <si>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</si>
  <si>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</si>
  <si>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</si>
  <si>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</si>
  <si>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</si>
  <si>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</si>
  <si>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</si>
  <si>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</si>
  <si>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</si>
  <si>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</si>
  <si>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</si>
  <si>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</si>
  <si>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</si>
  <si>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</si>
  <si>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</si>
  <si>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</si>
  <si>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</si>
  <si>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</si>
  <si>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</si>
  <si>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</si>
  <si>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</si>
  <si>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</si>
  <si>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</si>
  <si>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</si>
  <si>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</si>
  <si>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</si>
  <si>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</si>
  <si>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</si>
  <si>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</si>
  <si>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</si>
  <si>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</si>
  <si>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</si>
  <si>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</si>
  <si>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</si>
  <si>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</si>
  <si>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</si>
  <si>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</si>
  <si>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</si>
  <si>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</si>
  <si>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</si>
  <si>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</si>
  <si>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</si>
  <si>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</si>
  <si>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</si>
  <si>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</si>
  <si>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</si>
  <si>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</si>
  <si>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</si>
  <si>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</si>
  <si>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</si>
  <si>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</si>
  <si>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</si>
  <si>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</si>
  <si>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</si>
  <si>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</si>
  <si>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</si>
  <si>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</si>
  <si>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</si>
  <si>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</si>
  <si>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</si>
  <si>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</si>
  <si>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</si>
  <si>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</si>
  <si>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</si>
  <si>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</si>
  <si>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</si>
  <si>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</si>
  <si>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</si>
  <si>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</si>
  <si>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</si>
  <si>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</si>
  <si>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</si>
  <si>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</si>
  <si>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</si>
  <si>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</si>
  <si>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</si>
  <si>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</si>
  <si>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</si>
  <si>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</si>
  <si>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</si>
  <si>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</si>
  <si>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</si>
  <si>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</si>
  <si>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</si>
  <si>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</si>
  <si>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</si>
  <si>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</si>
  <si>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</si>
  <si>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</si>
  <si>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</si>
  <si>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</si>
  <si>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</si>
  <si>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</si>
  <si>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</si>
  <si>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</si>
  <si>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</si>
  <si>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</si>
  <si>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</si>
  <si>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</si>
  <si>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</si>
  <si>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</si>
  <si>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</si>
  <si>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</si>
  <si>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</si>
  <si>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</si>
  <si>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</si>
  <si>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</si>
  <si>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</si>
  <si>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</si>
  <si>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</si>
  <si>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</si>
  <si>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</si>
  <si>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</si>
  <si>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</si>
  <si>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</si>
  <si>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</si>
  <si>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</si>
  <si>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</si>
  <si>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</si>
  <si>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</si>
  <si>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</si>
  <si>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</si>
  <si>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</si>
  <si>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</si>
  <si>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</si>
  <si>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</si>
  <si>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</si>
  <si>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</si>
  <si>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</si>
  <si>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</si>
  <si>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</si>
  <si>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</si>
  <si>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</si>
  <si>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</si>
  <si>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</si>
  <si>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</si>
  <si>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</si>
  <si>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</si>
  <si>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</si>
  <si>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</si>
  <si>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</si>
  <si>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</si>
  <si>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</si>
  <si>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</si>
  <si>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</si>
  <si>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</si>
  <si>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</si>
  <si>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</si>
  <si>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</si>
  <si>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</si>
  <si>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</si>
  <si>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</si>
  <si>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</si>
  <si>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</si>
  <si>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</si>
  <si>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</si>
  <si>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</si>
  <si>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</si>
  <si>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</si>
  <si>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</si>
  <si>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</si>
  <si>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</si>
  <si>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</si>
  <si>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</si>
  <si>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</si>
  <si>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</si>
  <si>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</si>
  <si>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</si>
  <si>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</si>
  <si>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</si>
  <si>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</si>
  <si>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</si>
  <si>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</si>
  <si>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</si>
  <si>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</si>
  <si>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</si>
  <si>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</si>
  <si>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</si>
  <si>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</si>
  <si>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</si>
  <si>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</si>
  <si>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</si>
  <si>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</si>
  <si>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</si>
  <si>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</si>
  <si>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</si>
  <si>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</si>
  <si>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</si>
  <si>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</si>
  <si>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</si>
  <si>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</si>
  <si>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</si>
  <si>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</si>
  <si>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</si>
  <si>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</si>
  <si>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</si>
  <si>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</si>
  <si>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</si>
  <si>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</si>
  <si>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</si>
  <si>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</si>
  <si>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</si>
  <si>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</si>
  <si>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</si>
  <si>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</si>
  <si>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</si>
  <si>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</si>
  <si>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</si>
  <si>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</si>
  <si>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</si>
  <si>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</si>
  <si>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</si>
  <si>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</si>
  <si>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</si>
  <si>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</si>
  <si>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</si>
  <si>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</si>
  <si>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</si>
  <si>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</si>
  <si>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</si>
  <si>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</si>
  <si>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</si>
  <si>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</si>
  <si>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</si>
  <si>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</si>
  <si>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</si>
  <si>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</si>
  <si>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</si>
  <si>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</si>
  <si>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</si>
  <si>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</si>
  <si>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</si>
  <si>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</si>
  <si>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</si>
  <si>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</si>
  <si>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</si>
  <si>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</si>
  <si>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</si>
  <si>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</si>
  <si>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</si>
  <si>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</si>
  <si>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</si>
  <si>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</si>
  <si>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</si>
  <si>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</si>
  <si>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</si>
  <si>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</si>
  <si>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</si>
  <si>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</si>
  <si>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</si>
  <si>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</si>
  <si>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</si>
  <si>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</si>
  <si>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</si>
  <si>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</si>
  <si>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</si>
  <si>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</si>
  <si>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</si>
  <si>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</si>
  <si>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</si>
  <si>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</si>
  <si>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</si>
  <si>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</si>
  <si>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</si>
  <si>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</si>
  <si>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</si>
  <si>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</si>
  <si>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</si>
  <si>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</si>
  <si>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</si>
  <si>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</si>
  <si>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</si>
  <si>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</si>
  <si>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</si>
  <si>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</si>
  <si>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</si>
  <si>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</si>
  <si>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</si>
  <si>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</si>
  <si>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</si>
  <si>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</si>
  <si>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</si>
  <si>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</si>
  <si>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</si>
  <si>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</si>
  <si>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</si>
  <si>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</si>
  <si>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</si>
  <si>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</si>
  <si>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</si>
  <si>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</si>
  <si>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</si>
  <si>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</si>
  <si>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</si>
  <si>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</si>
  <si>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</si>
  <si>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</si>
  <si>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</si>
  <si>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</si>
  <si>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</si>
  <si>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</si>
  <si>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</si>
  <si>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</si>
  <si>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</si>
  <si>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</si>
  <si>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</si>
  <si>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</si>
  <si>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</si>
  <si>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</si>
  <si>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</si>
  <si>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</si>
  <si>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</si>
  <si>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</si>
  <si>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</si>
  <si>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</si>
  <si>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</si>
  <si>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</si>
  <si>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</si>
  <si>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</si>
  <si>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</si>
  <si>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</si>
  <si>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</si>
  <si>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</si>
  <si>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</si>
  <si>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</si>
  <si>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</si>
  <si>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</si>
  <si>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</si>
  <si>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</si>
  <si>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</si>
  <si>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</si>
  <si>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</si>
  <si>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</si>
  <si>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</si>
  <si>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</si>
  <si>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</si>
  <si>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</si>
  <si>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</si>
  <si>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</si>
  <si>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</si>
  <si>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</si>
  <si>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</si>
  <si>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</si>
  <si>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</si>
  <si>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</si>
  <si>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</si>
  <si>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</si>
  <si>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</si>
  <si>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</si>
  <si>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</si>
  <si>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</si>
  <si>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</si>
  <si>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</si>
  <si>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</si>
  <si>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</si>
  <si>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</si>
  <si>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</si>
  <si>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</si>
  <si>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</si>
  <si>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</si>
  <si>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</si>
  <si>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</si>
  <si>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</si>
  <si>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</si>
  <si>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</si>
  <si>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</si>
  <si>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</si>
  <si>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</si>
  <si>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</si>
  <si>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</si>
  <si>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</si>
  <si>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</si>
  <si>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</si>
  <si>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</si>
  <si>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</si>
  <si>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</si>
  <si>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</si>
  <si>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</si>
  <si>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</si>
  <si>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</si>
  <si>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</si>
  <si>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</si>
  <si>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</si>
  <si>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</si>
  <si>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</si>
  <si>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</si>
  <si>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</si>
  <si>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</si>
  <si>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</si>
  <si>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</si>
  <si>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</si>
  <si>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</si>
  <si>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</si>
  <si>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</si>
  <si>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</si>
  <si>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</si>
  <si>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</si>
  <si>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</si>
  <si>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</si>
  <si>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</si>
  <si>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</si>
  <si>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</si>
  <si>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</si>
  <si>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</si>
  <si>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</si>
  <si>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</si>
  <si>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</si>
  <si>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</si>
  <si>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</si>
  <si>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</si>
  <si>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</si>
  <si>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</si>
  <si>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</si>
  <si>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</si>
  <si>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</si>
  <si>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</si>
  <si>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</si>
  <si>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</si>
  <si>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</si>
  <si>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</si>
  <si>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</si>
  <si>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</si>
  <si>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</si>
  <si>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</si>
  <si>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</si>
  <si>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</si>
  <si>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</si>
  <si>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</si>
  <si>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</si>
  <si>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</si>
  <si>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</si>
  <si>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</si>
  <si>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</si>
  <si>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</si>
  <si>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</si>
  <si>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</si>
  <si>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</si>
  <si>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</si>
  <si>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</si>
  <si>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</si>
  <si>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</si>
  <si>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</si>
  <si>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</si>
  <si>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</si>
  <si>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</si>
  <si>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</si>
  <si>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</si>
  <si>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</si>
  <si>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</si>
  <si>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</si>
  <si>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</si>
  <si>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</si>
  <si>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</si>
  <si>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</si>
  <si>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</si>
  <si>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</si>
  <si>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</si>
  <si>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</si>
  <si>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</si>
  <si>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</si>
  <si>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</si>
  <si>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</si>
  <si>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</si>
  <si>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</si>
  <si>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</si>
  <si>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</si>
  <si>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</si>
  <si>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</si>
  <si>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</si>
  <si>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</si>
  <si>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</si>
  <si>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</si>
  <si>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</si>
  <si>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</si>
  <si>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</si>
  <si>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</si>
  <si>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</si>
  <si>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</si>
  <si>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</si>
  <si>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</si>
  <si>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</si>
  <si>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</si>
  <si>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</si>
  <si>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</si>
  <si>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</si>
  <si>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</si>
  <si>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</si>
  <si>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</si>
  <si>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</si>
  <si>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</si>
  <si>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</si>
  <si>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</si>
  <si>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</si>
  <si>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</si>
  <si>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</si>
  <si>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</si>
  <si>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</si>
  <si>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</si>
  <si>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</si>
  <si>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</si>
  <si>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</si>
  <si>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</si>
  <si>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</si>
  <si>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</si>
  <si>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</si>
  <si>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</si>
  <si>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</si>
  <si>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</si>
  <si>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</si>
  <si>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</si>
  <si>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</si>
  <si>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</si>
  <si>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</si>
  <si>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</si>
  <si>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</si>
  <si>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</si>
  <si>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</si>
  <si>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</si>
  <si>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</si>
  <si>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</si>
  <si>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</si>
  <si>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</si>
  <si>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</si>
  <si>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</si>
  <si>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</si>
  <si>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</si>
  <si>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</si>
  <si>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</si>
  <si>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</si>
  <si>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</si>
  <si>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</si>
  <si>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</si>
  <si>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</si>
  <si>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</si>
  <si>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</si>
  <si>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</si>
  <si>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</si>
  <si>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</si>
  <si>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</si>
  <si>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</si>
  <si>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</si>
  <si>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</si>
  <si>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</si>
  <si>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</si>
  <si>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</si>
  <si>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</si>
  <si>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</si>
  <si>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</si>
  <si>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</si>
  <si>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</si>
  <si>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</si>
  <si>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</si>
  <si>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</si>
  <si>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</si>
  <si>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</si>
  <si>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</si>
  <si>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</si>
  <si>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</si>
  <si>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</si>
  <si>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</si>
  <si>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</si>
  <si>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</si>
  <si>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</si>
  <si>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</si>
  <si>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</si>
  <si>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</si>
  <si>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</si>
  <si>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</si>
  <si>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</si>
  <si>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</si>
  <si>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</si>
  <si>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</si>
  <si>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</si>
  <si>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</si>
  <si>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</si>
  <si>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</si>
  <si>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</si>
  <si>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</si>
  <si>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</si>
  <si>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</si>
  <si>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</si>
  <si>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</si>
  <si>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</si>
  <si>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</si>
  <si>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</si>
  <si>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</si>
  <si>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</si>
  <si>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</si>
  <si>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</si>
  <si>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</si>
  <si>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</si>
  <si>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</si>
  <si>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</si>
  <si>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</si>
  <si>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</si>
  <si>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</si>
  <si>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</si>
  <si>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</si>
  <si>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</si>
  <si>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</si>
  <si>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</si>
  <si>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</si>
  <si>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</si>
  <si>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</si>
  <si>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</si>
  <si>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</si>
  <si>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</si>
  <si>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</si>
  <si>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</si>
  <si>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</si>
  <si>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</si>
  <si>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</si>
  <si>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</si>
  <si>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</si>
  <si>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</si>
  <si>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</si>
  <si>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</si>
  <si>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</si>
  <si>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</si>
  <si>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</si>
  <si>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</si>
  <si>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</si>
  <si>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</si>
  <si>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</si>
  <si>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</si>
  <si>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</si>
  <si>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</si>
  <si>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</si>
  <si>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</si>
  <si>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</si>
  <si>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</si>
  <si>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</si>
  <si>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</si>
  <si>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</si>
  <si>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</si>
  <si>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</si>
  <si>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</si>
  <si>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</si>
  <si>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</si>
  <si>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</si>
  <si>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</si>
  <si>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</si>
  <si>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</si>
  <si>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</si>
  <si>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</si>
  <si>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</si>
  <si>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</si>
  <si>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</si>
  <si>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</si>
  <si>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</si>
  <si>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</si>
  <si>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</si>
  <si>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</si>
  <si>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</si>
  <si>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</si>
  <si>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</si>
  <si>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</si>
  <si>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</si>
  <si>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</si>
  <si>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</si>
  <si>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</si>
  <si>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</si>
  <si>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</si>
  <si>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</si>
  <si>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</si>
  <si>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</si>
  <si>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</si>
  <si>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</si>
  <si>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</si>
  <si>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</si>
  <si>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</si>
  <si>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</si>
  <si>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</si>
  <si>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</si>
  <si>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</si>
  <si>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</si>
  <si>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</si>
  <si>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</si>
  <si>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</si>
  <si>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</si>
  <si>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</si>
  <si>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</si>
  <si>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</si>
  <si>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</si>
  <si>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</si>
  <si>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</si>
  <si>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</si>
  <si>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</si>
  <si>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</si>
  <si>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</si>
  <si>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</si>
  <si>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</si>
  <si>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</si>
  <si>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</si>
  <si>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</si>
  <si>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</si>
  <si>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</si>
  <si>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</si>
  <si>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</si>
  <si>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</si>
  <si>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</si>
  <si>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</si>
  <si>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</si>
  <si>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</si>
  <si>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</si>
  <si>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</si>
  <si>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</si>
  <si>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</si>
  <si>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</si>
  <si>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</si>
  <si>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</si>
  <si>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</si>
  <si>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</si>
  <si>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</si>
  <si>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</si>
  <si>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</si>
  <si>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</si>
  <si>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</si>
  <si>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</si>
  <si>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</si>
  <si>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</si>
  <si>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</si>
  <si>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</si>
  <si>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</si>
  <si>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</si>
  <si>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</si>
  <si>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</si>
  <si>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</si>
  <si>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</si>
  <si>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</si>
  <si>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</si>
  <si>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</si>
  <si>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</si>
  <si>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</si>
  <si>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</si>
  <si>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</si>
  <si>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</si>
  <si>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</si>
  <si>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</si>
  <si>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</si>
  <si>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</si>
  <si>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</si>
  <si>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</si>
  <si>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</si>
  <si>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</si>
  <si>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</si>
  <si>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</si>
  <si>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</si>
  <si>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</si>
  <si>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</si>
  <si>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</si>
  <si>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</si>
  <si>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</si>
  <si>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</si>
  <si>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</si>
  <si>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</si>
  <si>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</si>
  <si>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</si>
  <si>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</si>
  <si>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</si>
  <si>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</si>
  <si>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</si>
  <si>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</si>
  <si>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</si>
  <si>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</si>
  <si>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</si>
  <si>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</si>
  <si>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</si>
  <si>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</si>
  <si>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</si>
  <si>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</si>
  <si>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</si>
  <si>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</si>
  <si>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</si>
  <si>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</si>
  <si>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</si>
  <si>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</si>
  <si>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</si>
  <si>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</si>
  <si>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</si>
  <si>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</si>
  <si>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</si>
  <si>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</si>
  <si>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</si>
  <si>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</si>
  <si>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</si>
  <si>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</si>
  <si>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</si>
  <si>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</si>
  <si>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</si>
  <si>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</si>
  <si>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</si>
  <si>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</si>
  <si>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</si>
  <si>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</si>
  <si>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</si>
  <si>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</si>
  <si>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</si>
  <si>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</si>
  <si>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</si>
  <si>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</si>
  <si>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</si>
  <si>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</si>
  <si>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</si>
  <si>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</si>
  <si>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</si>
  <si>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</si>
  <si>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</si>
  <si>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</si>
  <si>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</si>
  <si>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</si>
  <si>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</si>
  <si>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</si>
  <si>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</si>
  <si>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</si>
  <si>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</si>
  <si>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</si>
  <si>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</si>
  <si>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</si>
  <si>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</si>
  <si>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</si>
  <si>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</si>
  <si>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</si>
  <si>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</si>
  <si>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</si>
  <si>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</si>
  <si>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</si>
  <si>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</si>
  <si>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</si>
  <si>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</si>
  <si>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</si>
  <si>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</si>
  <si>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</si>
  <si>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</si>
  <si>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</si>
  <si>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</si>
  <si>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</si>
  <si>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</si>
  <si>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</si>
  <si>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</si>
  <si>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</si>
  <si>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</si>
  <si>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</si>
  <si>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</si>
  <si>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</si>
  <si>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</si>
  <si>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</si>
  <si>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</si>
  <si>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</si>
  <si>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</si>
  <si>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</si>
  <si>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</si>
  <si>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</si>
  <si>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</si>
  <si>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</si>
  <si>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</si>
  <si>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</si>
  <si>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</si>
  <si>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</si>
  <si>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</si>
  <si>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</si>
  <si>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</si>
  <si>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</si>
  <si>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</si>
  <si>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</si>
  <si>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</si>
  <si>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</si>
  <si>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</si>
  <si>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</si>
  <si>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</si>
  <si>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</si>
  <si>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</si>
  <si>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</si>
  <si>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</si>
  <si>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</si>
  <si>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</si>
  <si>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</si>
  <si>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</si>
  <si>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</si>
  <si>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</si>
  <si>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</si>
  <si>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</si>
  <si>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</si>
  <si>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</si>
  <si>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</si>
  <si>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</si>
  <si>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</si>
  <si>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</si>
  <si>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</si>
  <si>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</si>
  <si>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</si>
  <si>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</si>
  <si>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</si>
  <si>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</si>
  <si>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</si>
  <si>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</si>
  <si>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</si>
  <si>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</si>
  <si>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</si>
  <si>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</si>
  <si>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</si>
  <si>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</si>
  <si>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</si>
  <si>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</si>
  <si>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</si>
  <si>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</si>
  <si>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</si>
  <si>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</si>
  <si>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</si>
  <si>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</si>
  <si>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</si>
  <si>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</si>
  <si>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</si>
  <si>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</si>
  <si>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</si>
  <si>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</si>
  <si>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</si>
  <si>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</si>
  <si>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</si>
  <si>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</si>
  <si>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</si>
  <si>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</si>
  <si>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</si>
  <si>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</si>
  <si>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</si>
  <si>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</si>
  <si>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</si>
  <si>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</si>
  <si>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</si>
  <si>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</si>
  <si>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</si>
  <si>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</si>
  <si>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</si>
  <si>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</si>
  <si>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</si>
  <si>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</si>
  <si>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</si>
  <si>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</si>
  <si>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</si>
  <si>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</si>
  <si>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</si>
  <si>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</si>
  <si>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</si>
  <si>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</si>
  <si>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</si>
  <si>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</si>
  <si>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</si>
  <si>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</si>
  <si>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</si>
  <si>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</si>
  <si>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</si>
  <si>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</si>
  <si>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</si>
  <si>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</si>
  <si>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</si>
  <si>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</si>
  <si>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</si>
  <si>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</si>
  <si>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</si>
  <si>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</si>
  <si>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</si>
  <si>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</si>
  <si>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</si>
  <si>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</si>
  <si>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</si>
  <si>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</si>
  <si>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</si>
  <si>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</si>
  <si>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</si>
  <si>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</si>
  <si>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</si>
  <si>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</si>
  <si>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</si>
  <si>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</si>
  <si>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</si>
  <si>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</si>
  <si>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</si>
  <si>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</si>
  <si>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</si>
  <si>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</si>
  <si>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</si>
  <si>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</si>
  <si>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</si>
  <si>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</si>
  <si>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</si>
  <si>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</si>
  <si>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</si>
  <si>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</si>
  <si>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</si>
  <si>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</si>
  <si>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</si>
  <si>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</si>
  <si>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</si>
  <si>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</si>
  <si>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</si>
  <si>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</si>
  <si>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</si>
  <si>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</si>
  <si>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</si>
  <si>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</si>
  <si>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</si>
  <si>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</si>
  <si>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</si>
  <si>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</si>
  <si>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</si>
  <si>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</si>
  <si>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</si>
  <si>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</si>
  <si>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</si>
  <si>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</si>
  <si>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</si>
  <si>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</si>
  <si>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</si>
  <si>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</si>
  <si>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</si>
  <si>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</si>
  <si>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</si>
  <si>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</si>
  <si>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</si>
  <si>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</si>
  <si>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</si>
  <si>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</si>
  <si>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</si>
  <si>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</si>
  <si>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</si>
  <si>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</si>
  <si>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</si>
  <si>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</si>
  <si>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</si>
  <si>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</si>
  <si>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</si>
  <si>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</si>
  <si>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</si>
  <si>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</si>
  <si>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</si>
  <si>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</si>
  <si>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</si>
  <si>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</si>
  <si>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</si>
  <si>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</si>
  <si>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</si>
  <si>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</si>
  <si>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</si>
  <si>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</si>
  <si>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</si>
  <si>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</si>
  <si>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</si>
  <si>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</si>
  <si>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</si>
  <si>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</si>
  <si>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</si>
  <si>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</si>
  <si>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</si>
  <si>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</si>
  <si>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</si>
  <si>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</si>
  <si>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</si>
  <si>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</si>
  <si>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</si>
  <si>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</si>
  <si>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</si>
  <si>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</si>
  <si>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</si>
  <si>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</si>
  <si>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</si>
  <si>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</si>
  <si>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</si>
  <si>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</si>
  <si>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</si>
  <si>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</si>
  <si>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</si>
  <si>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</si>
  <si>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</si>
  <si>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</si>
  <si>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</si>
  <si>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</si>
  <si>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</si>
  <si>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</si>
  <si>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</si>
  <si>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</si>
  <si>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</si>
  <si>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</si>
  <si>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</si>
  <si>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</si>
  <si>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</si>
  <si>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</si>
  <si>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</si>
  <si>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</si>
  <si>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</si>
  <si>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</si>
  <si>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</si>
  <si>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</si>
  <si>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</si>
  <si>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</si>
  <si>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</si>
  <si>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</si>
  <si>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</si>
  <si>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</si>
  <si>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</si>
  <si>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</si>
  <si>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</si>
  <si>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</si>
  <si>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</si>
  <si>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</si>
  <si>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</si>
  <si>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</si>
  <si>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</si>
  <si>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</si>
  <si>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</si>
  <si>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</si>
  <si>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</si>
  <si>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</si>
  <si>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</si>
  <si>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</si>
  <si>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</si>
  <si>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</si>
  <si>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</si>
  <si>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</si>
  <si>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</si>
  <si>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</si>
  <si>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</si>
  <si>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</si>
  <si>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</si>
  <si>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</si>
  <si>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</si>
  <si>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</si>
  <si>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</si>
  <si>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</si>
  <si>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</si>
  <si>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</si>
  <si>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</si>
  <si>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</si>
  <si>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</si>
  <si>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</si>
  <si>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</si>
  <si>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</si>
  <si>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</si>
  <si>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</si>
  <si>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</si>
  <si>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</si>
  <si>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</si>
  <si>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</si>
  <si>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</si>
  <si>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</si>
  <si>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</si>
  <si>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</si>
  <si>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</si>
  <si>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</si>
  <si>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</si>
  <si>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</si>
  <si>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</si>
  <si>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</si>
  <si>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</si>
  <si>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</si>
  <si>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</si>
  <si>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</si>
  <si>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</si>
  <si>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</si>
  <si>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</si>
  <si>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</si>
  <si>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</si>
  <si>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</si>
  <si>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</si>
  <si>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</si>
  <si>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</si>
  <si>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</si>
  <si>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</si>
  <si>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</si>
  <si>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</si>
  <si>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</si>
  <si>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</si>
  <si>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</si>
  <si>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</si>
  <si>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</si>
  <si>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</si>
  <si>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</si>
  <si>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</si>
  <si>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</si>
  <si>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</si>
  <si>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</si>
  <si>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</si>
  <si>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</si>
  <si>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</si>
  <si>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</si>
  <si>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</si>
  <si>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</si>
  <si>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</si>
  <si>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</si>
  <si>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</si>
  <si>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</si>
  <si>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</si>
  <si>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</si>
  <si>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</si>
  <si>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</si>
  <si>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</si>
  <si>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</si>
  <si>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</si>
  <si>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</si>
  <si>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</si>
  <si>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</si>
  <si>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</si>
  <si>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</si>
  <si>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</si>
  <si>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</si>
  <si>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</si>
  <si>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</si>
  <si>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</si>
  <si>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</si>
  <si>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</si>
  <si>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</si>
  <si>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</si>
  <si>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</si>
  <si>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</si>
  <si>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</si>
  <si>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</si>
  <si>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</si>
  <si>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</si>
  <si>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</si>
  <si>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</si>
  <si>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</si>
  <si>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</si>
  <si>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</si>
  <si>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</si>
  <si>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</si>
  <si>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</si>
  <si>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</si>
  <si>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</si>
  <si>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</si>
  <si>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</si>
  <si>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</si>
  <si>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</si>
  <si>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</si>
  <si>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</si>
  <si>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</si>
  <si>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</si>
  <si>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</si>
  <si>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</si>
  <si>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</si>
  <si>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</si>
  <si>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</si>
  <si>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</si>
  <si>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</si>
  <si>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</si>
  <si>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</si>
  <si>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</si>
  <si>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</si>
  <si>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</si>
  <si>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</si>
  <si>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</si>
  <si>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</si>
  <si>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</si>
  <si>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</si>
  <si>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</si>
  <si>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</si>
  <si>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</si>
  <si>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</si>
  <si>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</si>
  <si>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</si>
  <si>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</si>
  <si>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</si>
  <si>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</si>
  <si>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</si>
  <si>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</si>
  <si>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</si>
  <si>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</si>
  <si>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</si>
  <si>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</si>
  <si>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</si>
  <si>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</si>
  <si>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</si>
  <si>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</si>
  <si>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</si>
  <si>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</si>
  <si>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</si>
  <si>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</si>
  <si>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</si>
  <si>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</si>
  <si>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</si>
  <si>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</si>
  <si>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</si>
  <si>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</si>
  <si>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</si>
  <si>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</si>
  <si>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</si>
  <si>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</si>
  <si>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</si>
  <si>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</si>
  <si>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</si>
  <si>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</si>
  <si>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</si>
  <si>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</si>
  <si>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</si>
  <si>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</si>
  <si>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</si>
  <si>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</si>
  <si>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</si>
  <si>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</si>
  <si>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</si>
  <si>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</si>
  <si>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</si>
  <si>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</si>
  <si>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</si>
  <si>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</si>
  <si>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</si>
  <si>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</si>
  <si>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</si>
  <si>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</si>
  <si>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</si>
  <si>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</si>
  <si>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</si>
  <si>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</si>
  <si>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</si>
  <si>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</si>
  <si>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</si>
  <si>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</si>
  <si>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</si>
  <si>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</si>
  <si>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</si>
  <si>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</si>
  <si>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</si>
  <si>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</si>
  <si>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</si>
  <si>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</si>
  <si>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</si>
  <si>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</si>
  <si>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</si>
  <si>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</si>
  <si>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</si>
  <si>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</si>
  <si>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</si>
  <si>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</si>
  <si>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</si>
  <si>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</si>
  <si>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</si>
  <si>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</si>
  <si>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</si>
  <si>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</si>
  <si>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</si>
  <si>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</si>
  <si>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</si>
  <si>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</si>
  <si>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</si>
  <si>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</si>
  <si>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</si>
  <si>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</si>
  <si>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</si>
  <si>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</si>
  <si>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</si>
  <si>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</si>
  <si>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</si>
  <si>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</si>
  <si>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</si>
  <si>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</si>
  <si>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</si>
  <si>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</si>
  <si>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</si>
  <si>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</si>
  <si>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</si>
  <si>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</si>
  <si>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</si>
  <si>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</si>
  <si>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</si>
  <si>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</si>
  <si>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</si>
  <si>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</si>
  <si>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</si>
  <si>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</si>
  <si>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</si>
  <si>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</si>
  <si>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</si>
  <si>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</si>
  <si>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</si>
  <si>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</si>
  <si>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</si>
  <si>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</si>
  <si>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</si>
  <si>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</si>
  <si>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</si>
  <si>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</si>
  <si>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</si>
  <si>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</si>
  <si>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</si>
  <si>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</si>
  <si>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</si>
  <si>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</si>
  <si>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</si>
  <si>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</si>
  <si>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</si>
  <si>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</si>
  <si>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</si>
  <si>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</si>
  <si>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</si>
  <si>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</si>
  <si>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</si>
  <si>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</si>
  <si>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</si>
  <si>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</si>
  <si>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</si>
  <si>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</si>
  <si>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</si>
  <si>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</si>
  <si>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</si>
  <si>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</si>
  <si>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</si>
  <si>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</si>
  <si>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</si>
  <si>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</si>
  <si>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</si>
  <si>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</si>
  <si>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</si>
  <si>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</si>
  <si>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</si>
  <si>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</si>
  <si>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</si>
  <si>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</si>
  <si>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</si>
  <si>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</si>
  <si>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</si>
  <si>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</si>
  <si>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</si>
  <si>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</si>
  <si>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</si>
  <si>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</si>
  <si>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</si>
  <si>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</si>
  <si>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</si>
  <si>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</si>
  <si>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</si>
  <si>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</si>
  <si>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</si>
  <si>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</si>
  <si>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</si>
  <si>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</si>
  <si>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</si>
  <si>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</si>
  <si>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</si>
  <si>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</si>
  <si>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</si>
  <si>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</si>
  <si>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</si>
  <si>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</si>
  <si>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</si>
  <si>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</si>
  <si>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</si>
  <si>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</si>
  <si>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</si>
  <si>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</si>
  <si>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</si>
  <si>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</si>
  <si>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</si>
  <si>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</si>
  <si>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</si>
  <si>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</si>
  <si>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</si>
  <si>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</si>
  <si>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</si>
  <si>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</si>
  <si>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</si>
  <si>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</si>
  <si>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</si>
  <si>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</si>
  <si>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</si>
  <si>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</si>
  <si>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</si>
  <si>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</si>
  <si>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</si>
  <si>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</si>
  <si>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</si>
  <si>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</si>
  <si>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</si>
  <si>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</si>
  <si>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</si>
  <si>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</si>
  <si>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</si>
  <si>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</si>
  <si>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</si>
  <si>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</si>
  <si>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</si>
  <si>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</si>
  <si>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</si>
  <si>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</si>
  <si>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</si>
  <si>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</si>
  <si>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</si>
  <si>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</si>
  <si>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</si>
  <si>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</si>
  <si>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</si>
  <si>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</si>
  <si>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</si>
  <si>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</si>
  <si>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</si>
  <si>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</si>
  <si>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</si>
  <si>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</si>
  <si>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</si>
  <si>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</si>
  <si>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</si>
  <si>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</si>
  <si>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</si>
  <si>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</si>
  <si>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</si>
  <si>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</si>
  <si>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</si>
  <si>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</si>
  <si>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</si>
  <si>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</si>
  <si>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</si>
  <si>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</si>
  <si>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</si>
  <si>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</si>
  <si>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</si>
  <si>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</si>
  <si>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</si>
  <si>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</si>
  <si>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</si>
  <si>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</si>
  <si>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</si>
  <si>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</si>
  <si>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</si>
  <si>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</si>
  <si>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</si>
  <si>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</si>
  <si>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</si>
  <si>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</si>
  <si>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</si>
  <si>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</si>
  <si>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</si>
  <si>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</si>
  <si>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</si>
  <si>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</si>
  <si>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</si>
  <si>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</si>
  <si>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</si>
  <si>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</si>
  <si>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</si>
  <si>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</si>
  <si>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</si>
  <si>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</si>
  <si>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</si>
  <si>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</si>
  <si>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</si>
  <si>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</si>
  <si>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</si>
  <si>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</si>
  <si>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</si>
  <si>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</si>
  <si>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</si>
  <si>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</si>
  <si>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</si>
  <si>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</si>
  <si>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</si>
  <si>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</si>
  <si>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</si>
  <si>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</si>
  <si>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</si>
  <si>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</si>
  <si>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</si>
  <si>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</si>
  <si>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</si>
  <si>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</si>
  <si>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</si>
  <si>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</si>
  <si>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</si>
  <si>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</si>
  <si>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</si>
  <si>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</si>
  <si>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</si>
  <si>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</si>
  <si>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</si>
  <si>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</si>
  <si>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</si>
  <si>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</si>
  <si>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</si>
  <si>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</si>
  <si>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</si>
  <si>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</si>
  <si>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</si>
  <si>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</si>
  <si>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</si>
  <si>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</si>
  <si>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</si>
  <si>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</si>
  <si>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</si>
  <si>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</si>
  <si>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</si>
  <si>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</si>
  <si>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</si>
  <si>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</si>
  <si>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</si>
  <si>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</si>
  <si>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</si>
  <si>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</si>
  <si>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</si>
  <si>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</si>
  <si>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</si>
  <si>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</si>
  <si>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</si>
  <si>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</si>
  <si>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</si>
  <si>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</si>
  <si>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</si>
  <si>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</si>
  <si>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</si>
  <si>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</si>
  <si>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</si>
  <si>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</si>
  <si>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</si>
  <si>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</si>
  <si>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</si>
  <si>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</si>
  <si>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</si>
  <si>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</si>
  <si>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</si>
  <si>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</si>
  <si>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</si>
  <si>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</si>
  <si>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</si>
  <si>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</si>
  <si>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</si>
  <si>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</si>
  <si>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</si>
  <si>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</si>
  <si>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</si>
  <si>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</si>
  <si>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</si>
  <si>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</si>
  <si>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</si>
  <si>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</si>
  <si>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</si>
  <si>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</si>
  <si>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</si>
  <si>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</si>
  <si>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</si>
  <si>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</si>
  <si>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</si>
  <si>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</si>
  <si>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</si>
  <si>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</si>
  <si>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</si>
  <si>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</si>
  <si>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</si>
  <si>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</si>
  <si>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</si>
  <si>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</si>
  <si>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</si>
  <si>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</si>
  <si>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</si>
  <si>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</si>
  <si>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</si>
  <si>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</si>
  <si>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</si>
  <si>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</si>
  <si>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</si>
  <si>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</si>
  <si>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</si>
  <si>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</si>
  <si>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</si>
  <si>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</si>
  <si>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</si>
  <si>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</si>
  <si>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</si>
  <si>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</si>
  <si>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</si>
  <si>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</si>
  <si>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</si>
  <si>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</si>
  <si>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</si>
  <si>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</si>
  <si>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</si>
  <si>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</si>
  <si>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</si>
  <si>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</si>
  <si>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</si>
  <si>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</si>
  <si>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</si>
  <si>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</si>
  <si>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</si>
  <si>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</si>
  <si>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</si>
  <si>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</si>
  <si>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</si>
  <si>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</si>
  <si>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</si>
  <si>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</si>
  <si>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</si>
  <si>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</si>
  <si>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</si>
  <si>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</si>
  <si>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</si>
  <si>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</si>
  <si>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</si>
  <si>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</si>
  <si>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</si>
  <si>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</si>
  <si>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</si>
  <si>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</si>
  <si>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</si>
  <si>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</si>
  <si>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</si>
  <si>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</si>
  <si>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</si>
  <si>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</si>
  <si>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</si>
  <si>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</si>
  <si>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</si>
  <si>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</si>
  <si>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</si>
  <si>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</si>
  <si>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</si>
  <si>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</si>
  <si>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</si>
  <si>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</si>
  <si>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</si>
  <si>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</si>
  <si>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</si>
  <si>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</si>
  <si>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</si>
  <si>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</si>
  <si>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</si>
  <si>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</si>
  <si>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</si>
  <si>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</si>
  <si>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</si>
  <si>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</si>
  <si>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</si>
  <si>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</si>
  <si>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</si>
  <si>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</si>
  <si>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</si>
  <si>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</si>
  <si>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</si>
  <si>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</si>
  <si>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</si>
  <si>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</si>
  <si>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</si>
  <si>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</si>
  <si>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</si>
  <si>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</si>
  <si>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</si>
  <si>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</si>
  <si>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</si>
  <si>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</si>
  <si>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</si>
  <si>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</si>
  <si>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</si>
  <si>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</si>
  <si>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</si>
  <si>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</si>
  <si>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</si>
  <si>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</si>
  <si>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</si>
  <si>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</si>
  <si>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</si>
  <si>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</si>
  <si>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</si>
  <si>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</si>
  <si>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</si>
  <si>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</si>
  <si>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</si>
  <si>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</si>
  <si>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</si>
  <si>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</si>
  <si>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</si>
  <si>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</si>
  <si>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</si>
  <si>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</si>
  <si>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</si>
  <si>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</si>
  <si>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</si>
  <si>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</si>
  <si>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</si>
  <si>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</si>
  <si>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</si>
  <si>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</si>
  <si>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</si>
  <si>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</si>
  <si>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</si>
  <si>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</si>
  <si>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</si>
  <si>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</si>
  <si>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</si>
  <si>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</si>
  <si>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</si>
  <si>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</si>
  <si>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</si>
  <si>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</si>
  <si>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</si>
  <si>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</si>
  <si>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</si>
  <si>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</si>
  <si>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</si>
  <si>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</si>
  <si>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</si>
  <si>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</si>
  <si>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</si>
  <si>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</si>
  <si>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</si>
  <si>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</si>
  <si>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</si>
  <si>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</si>
  <si>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</si>
  <si>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</si>
  <si>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</si>
  <si>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</si>
  <si>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</si>
  <si>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</si>
  <si>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</si>
  <si>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</si>
  <si>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</si>
  <si>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</si>
  <si>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</si>
  <si>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</si>
  <si>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</si>
  <si>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</si>
  <si>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</si>
  <si>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</si>
  <si>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</si>
  <si>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</si>
  <si>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</si>
  <si>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</si>
  <si>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</si>
  <si>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</si>
  <si>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</si>
  <si>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</si>
  <si>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</si>
  <si>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</si>
  <si>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</si>
  <si>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</si>
  <si>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</si>
  <si>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</si>
  <si>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</si>
  <si>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</si>
  <si>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</si>
  <si>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</si>
  <si>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</si>
  <si>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</si>
  <si>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</si>
  <si>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</si>
  <si>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</si>
  <si>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</si>
  <si>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</si>
  <si>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</si>
  <si>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</si>
  <si>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</si>
  <si>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</si>
  <si>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</si>
  <si>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</si>
  <si>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</si>
  <si>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</si>
  <si>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</si>
  <si>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</si>
  <si>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</si>
  <si>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</si>
  <si>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</si>
  <si>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</si>
  <si>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</si>
  <si>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</si>
  <si>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</si>
  <si>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</si>
  <si>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</si>
  <si>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</si>
  <si>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</si>
  <si>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</si>
  <si>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</si>
  <si>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</si>
  <si>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</si>
  <si>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</si>
  <si>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</si>
  <si>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</si>
  <si>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</si>
  <si>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</si>
  <si>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</si>
  <si>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</si>
  <si>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</si>
  <si>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</si>
  <si>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</si>
  <si>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</si>
  <si>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</si>
  <si>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</si>
  <si>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</si>
  <si>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</si>
  <si>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</si>
  <si>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</si>
  <si>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</si>
  <si>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</si>
  <si>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</si>
  <si>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</si>
  <si>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</si>
  <si>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</si>
  <si>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</si>
  <si>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</si>
  <si>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</si>
  <si>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</si>
  <si>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</si>
  <si>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</si>
  <si>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</si>
  <si>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</si>
  <si>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</si>
  <si>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</si>
  <si>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</si>
  <si>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</si>
  <si>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</si>
  <si>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</si>
  <si>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</si>
  <si>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</si>
  <si>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</si>
  <si>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</si>
  <si>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</si>
  <si>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</si>
  <si>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</si>
  <si>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</si>
  <si>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</si>
  <si>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</si>
  <si>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</si>
  <si>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</si>
  <si>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</si>
  <si>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</si>
  <si>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</si>
  <si>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</si>
  <si>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</si>
  <si>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</si>
  <si>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</si>
  <si>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</si>
  <si>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</si>
  <si>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</si>
  <si>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</si>
  <si>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</si>
  <si>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</si>
  <si>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</si>
  <si>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</si>
  <si>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</si>
  <si>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</si>
  <si>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</si>
  <si>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</si>
  <si>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</si>
  <si>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</si>
  <si>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</si>
  <si>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</si>
  <si>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</si>
  <si>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</si>
  <si>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</si>
  <si>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</si>
  <si>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</si>
  <si>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</si>
  <si>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</si>
  <si>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</si>
  <si>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</si>
  <si>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</si>
  <si>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</si>
  <si>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</si>
  <si>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</si>
  <si>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</si>
  <si>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</si>
  <si>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</si>
  <si>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</si>
  <si>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</si>
  <si>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</si>
  <si>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</si>
  <si>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</si>
  <si>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</si>
  <si>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</si>
  <si>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</si>
  <si>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</si>
  <si>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</si>
  <si>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</si>
  <si>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</si>
  <si>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</si>
  <si>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</si>
  <si>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</si>
  <si>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</si>
  <si>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</si>
  <si>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</si>
  <si>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</si>
  <si>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</si>
  <si>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</si>
  <si>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</si>
  <si>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</si>
  <si>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</si>
  <si>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</si>
  <si>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</si>
  <si>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</si>
  <si>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</si>
  <si>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</si>
  <si>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</si>
  <si>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</si>
  <si>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</si>
  <si>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</si>
  <si>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</si>
  <si>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</si>
  <si>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</si>
  <si>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</si>
  <si>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</si>
  <si>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</si>
  <si>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</si>
  <si>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</si>
  <si>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</si>
  <si>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</si>
  <si>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</si>
  <si>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</si>
  <si>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</si>
  <si>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</si>
  <si>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</si>
  <si>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</si>
  <si>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</si>
  <si>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</si>
  <si>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</si>
  <si>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</si>
  <si>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</si>
  <si>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</si>
  <si>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</si>
  <si>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</si>
  <si>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</si>
  <si>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</si>
  <si>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</si>
  <si>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</si>
  <si>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</si>
  <si>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</si>
  <si>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</si>
  <si>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</si>
  <si>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</si>
  <si>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</si>
  <si>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</si>
  <si>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</si>
  <si>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</si>
  <si>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</si>
  <si>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</si>
  <si>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</si>
  <si>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</si>
  <si>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</si>
  <si>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</si>
  <si>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</si>
  <si>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</si>
  <si>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</si>
  <si>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</si>
  <si>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</si>
  <si>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</si>
  <si>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</si>
  <si>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</si>
  <si>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</si>
  <si>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</si>
  <si>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</si>
  <si>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</si>
  <si>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</si>
  <si>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</si>
  <si>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</si>
  <si>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</si>
  <si>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</si>
  <si>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</si>
  <si>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</si>
  <si>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</si>
  <si>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</si>
  <si>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</si>
  <si>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</si>
  <si>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</si>
  <si>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</si>
  <si>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</si>
  <si>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</si>
  <si>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</si>
  <si>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</si>
  <si>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</si>
  <si>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</si>
  <si>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</si>
  <si>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</si>
  <si>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</si>
  <si>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</si>
  <si>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</si>
  <si>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</si>
  <si>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</si>
  <si>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</si>
  <si>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</si>
  <si>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</si>
  <si>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</si>
  <si>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</si>
  <si>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</si>
  <si>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</si>
  <si>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</si>
  <si>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</si>
  <si>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</si>
  <si>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</si>
  <si>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</si>
  <si>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</si>
  <si>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</si>
  <si>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</si>
  <si>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</si>
  <si>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</si>
  <si>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</si>
  <si>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</si>
  <si>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</si>
  <si>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</si>
  <si>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</si>
  <si>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</si>
  <si>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</si>
  <si>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</si>
  <si>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</si>
  <si>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</si>
  <si>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</si>
  <si>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</si>
  <si>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</si>
  <si>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</si>
  <si>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</si>
  <si>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</si>
  <si>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</si>
  <si>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</si>
  <si>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</si>
  <si>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</si>
  <si>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</si>
  <si>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</si>
  <si>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</si>
  <si>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</si>
  <si>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</si>
  <si>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</si>
  <si>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</si>
  <si>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</si>
  <si>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</si>
  <si>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</si>
  <si>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</si>
  <si>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</si>
  <si>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</si>
  <si>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</si>
  <si>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</si>
  <si>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</si>
  <si>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</si>
  <si>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</si>
  <si>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</si>
  <si>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</si>
  <si>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</si>
  <si>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</si>
  <si>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</si>
  <si>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</si>
  <si>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</si>
  <si>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</si>
  <si>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</si>
  <si>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</si>
  <si>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</si>
  <si>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</si>
  <si>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</si>
  <si>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</si>
  <si>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</si>
  <si>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</si>
  <si>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</si>
  <si>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</si>
  <si>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</si>
  <si>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</si>
  <si>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</si>
  <si>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</si>
  <si>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</si>
  <si>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</si>
  <si>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</si>
  <si>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</si>
  <si>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</si>
  <si>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</si>
  <si>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</si>
  <si>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</si>
  <si>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</si>
  <si>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</si>
  <si>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</si>
  <si>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</si>
  <si>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</si>
  <si>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</si>
  <si>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</si>
  <si>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</si>
  <si>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</si>
  <si>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</si>
  <si>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</si>
  <si>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</si>
  <si>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</si>
  <si>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</si>
  <si>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</si>
  <si>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</si>
  <si>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</si>
  <si>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</si>
  <si>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</si>
  <si>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</si>
  <si>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</si>
  <si>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</si>
  <si>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</si>
  <si>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</si>
  <si>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</si>
  <si>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</si>
  <si>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</si>
  <si>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</si>
  <si>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</si>
  <si>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</si>
  <si>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</si>
  <si>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</si>
  <si>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</si>
  <si>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</si>
  <si>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</si>
  <si>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</si>
  <si>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</si>
  <si>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</si>
  <si>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</si>
  <si>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</si>
  <si>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</si>
  <si>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</si>
  <si>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</si>
  <si>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</si>
  <si>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</si>
  <si>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</si>
  <si>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</si>
  <si>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</si>
  <si>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</si>
  <si>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</si>
  <si>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</si>
  <si>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</si>
  <si>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</si>
  <si>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</si>
  <si>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</si>
  <si>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</si>
  <si>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</si>
  <si>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</si>
  <si>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</si>
  <si>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</si>
  <si>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</si>
  <si>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</si>
  <si>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</si>
  <si>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</si>
  <si>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</si>
  <si>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</si>
  <si>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</si>
  <si>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</si>
  <si>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</si>
  <si>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</si>
  <si>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</si>
  <si>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</si>
  <si>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</si>
  <si>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</si>
  <si>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</si>
  <si>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</si>
  <si>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</si>
  <si>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</si>
  <si>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</si>
  <si>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</si>
  <si>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</si>
  <si>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</si>
  <si>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</si>
  <si>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</si>
  <si>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</si>
  <si>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</si>
  <si>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</si>
  <si>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</si>
  <si>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</si>
  <si>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</si>
  <si>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</si>
  <si>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</si>
  <si>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</si>
  <si>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</si>
  <si>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</si>
  <si>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</si>
  <si>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</si>
  <si>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</si>
  <si>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</si>
  <si>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</si>
  <si>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</si>
  <si>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</si>
  <si>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</si>
  <si>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</si>
  <si>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</si>
  <si>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</si>
  <si>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</si>
  <si>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</si>
  <si>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</si>
  <si>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</si>
  <si>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</si>
  <si>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</si>
  <si>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</si>
  <si>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</si>
  <si>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</si>
  <si>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</si>
  <si>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</si>
  <si>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</si>
  <si>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</si>
  <si>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</si>
  <si>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</si>
  <si>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</si>
  <si>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</si>
  <si>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</si>
  <si>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</si>
  <si>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</si>
  <si>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</si>
  <si>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</si>
  <si>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</si>
  <si>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</si>
  <si>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</si>
  <si>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</si>
  <si>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</si>
  <si>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</si>
  <si>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</si>
  <si>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</si>
  <si>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</si>
  <si>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</si>
  <si>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</si>
  <si>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</si>
  <si>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</si>
  <si>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</si>
  <si>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</si>
  <si>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</si>
  <si>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</si>
  <si>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</si>
  <si>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</si>
  <si>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</si>
  <si>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</si>
  <si>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</si>
  <si>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</si>
  <si>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</si>
  <si>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</si>
  <si>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</si>
  <si>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</si>
  <si>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</si>
  <si>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</si>
  <si>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</si>
  <si>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</si>
  <si>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</si>
  <si>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</si>
  <si>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</si>
  <si>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</si>
  <si>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</si>
  <si>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</si>
  <si>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</si>
  <si>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</si>
  <si>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</si>
  <si>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</si>
  <si>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</si>
  <si>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</si>
  <si>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</si>
  <si>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</si>
  <si>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</si>
  <si>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</si>
  <si>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</si>
  <si>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</si>
  <si>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</si>
  <si>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</si>
  <si>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</si>
  <si>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</si>
  <si>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</si>
  <si>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</si>
  <si>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</si>
  <si>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</si>
  <si>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</si>
  <si>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</si>
  <si>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</si>
  <si>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</si>
  <si>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</si>
  <si>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</si>
  <si>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</si>
  <si>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</si>
  <si>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</si>
  <si>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</si>
  <si>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</si>
  <si>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</si>
  <si>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</si>
  <si>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</si>
  <si>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</si>
  <si>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</si>
  <si>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</si>
  <si>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</si>
  <si>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</si>
  <si>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</si>
  <si>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</si>
  <si>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</si>
  <si>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</si>
  <si>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</si>
  <si>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</si>
  <si>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</si>
  <si>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</si>
  <si>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</si>
  <si>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</si>
  <si>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</si>
  <si>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</si>
  <si>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</si>
  <si>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</si>
  <si>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</si>
  <si>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</si>
  <si>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</si>
  <si>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</si>
  <si>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</si>
  <si>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</si>
  <si>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</si>
  <si>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</si>
  <si>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</si>
  <si>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</si>
  <si>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</si>
  <si>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</si>
  <si>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</si>
  <si>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</si>
  <si>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</si>
  <si>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</si>
  <si>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</si>
  <si>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</si>
  <si>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</si>
  <si>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</si>
  <si>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</si>
  <si>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</si>
  <si>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</si>
  <si>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</si>
  <si>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</si>
  <si>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</si>
  <si>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</si>
  <si>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</si>
  <si>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</si>
  <si>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</si>
  <si>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</si>
  <si>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</si>
  <si>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</si>
  <si>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</si>
  <si>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</si>
  <si>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</si>
  <si>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</si>
  <si>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</si>
  <si>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</si>
  <si>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</si>
  <si>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</si>
  <si>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</si>
  <si>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</si>
  <si>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</si>
  <si>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</si>
  <si>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</si>
  <si>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</si>
  <si>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</si>
  <si>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</si>
  <si>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</si>
  <si>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</si>
  <si>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</si>
  <si>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</si>
  <si>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</si>
  <si>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</si>
  <si>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</si>
  <si>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</si>
  <si>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</si>
  <si>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</si>
  <si>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</si>
  <si>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</si>
  <si>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</si>
  <si>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</si>
  <si>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</si>
  <si>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</si>
  <si>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</si>
  <si>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</si>
  <si>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</si>
  <si>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</si>
  <si>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</si>
  <si>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</si>
  <si>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</si>
  <si>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</si>
  <si>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</si>
  <si>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</si>
  <si>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</si>
  <si>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</si>
  <si>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</si>
  <si>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</si>
  <si>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</si>
  <si>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</si>
  <si>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</si>
  <si>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</si>
  <si>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</si>
  <si>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</si>
  <si>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</si>
  <si>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</si>
  <si>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</si>
  <si>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</si>
  <si>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</si>
  <si>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</si>
  <si>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</si>
  <si>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</si>
  <si>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</si>
  <si>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</si>
  <si>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</si>
  <si>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</si>
  <si>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</si>
  <si>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</si>
  <si>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</si>
  <si>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</si>
  <si>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</si>
  <si>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</si>
  <si>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</si>
  <si>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</si>
  <si>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</si>
  <si>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</si>
  <si>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</si>
  <si>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</si>
  <si>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</si>
  <si>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</si>
  <si>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</si>
  <si>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</si>
  <si>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</si>
  <si>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</si>
  <si>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</si>
  <si>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</si>
  <si>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</si>
  <si>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</si>
  <si>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</si>
  <si>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</si>
  <si>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</si>
  <si>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</si>
  <si>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</si>
  <si>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</si>
  <si>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</si>
  <si>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</si>
  <si>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</si>
  <si>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</si>
  <si>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</si>
  <si>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</si>
  <si>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</si>
  <si>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</si>
  <si>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</si>
  <si>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</si>
  <si>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</si>
  <si>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</si>
  <si>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</si>
  <si>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</si>
  <si>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</si>
  <si>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</si>
  <si>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</si>
  <si>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</si>
  <si>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</si>
  <si>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</si>
  <si>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</si>
  <si>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</si>
  <si>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</si>
  <si>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</si>
  <si>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</si>
  <si>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</si>
  <si>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</si>
  <si>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</si>
  <si>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</si>
  <si>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</si>
  <si>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</si>
  <si>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</si>
  <si>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</si>
  <si>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</si>
  <si>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</si>
  <si>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</si>
  <si>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</si>
  <si>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</si>
  <si>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</si>
  <si>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</si>
  <si>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</si>
  <si>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</si>
  <si>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</si>
  <si>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</si>
  <si>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</si>
  <si>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</si>
  <si>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</si>
  <si>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</si>
  <si>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</si>
  <si>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</si>
  <si>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</si>
  <si>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</si>
  <si>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</si>
  <si>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</si>
  <si>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</si>
  <si>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</si>
  <si>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</si>
  <si>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</si>
  <si>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</si>
  <si>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</si>
  <si>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</si>
  <si>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</si>
  <si>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</si>
  <si>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</si>
  <si>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</si>
  <si>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</si>
  <si>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</si>
  <si>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</si>
  <si>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</si>
  <si>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</si>
  <si>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</si>
  <si>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</si>
  <si>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</si>
  <si>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</si>
  <si>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</si>
  <si>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</si>
  <si>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</si>
  <si>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</si>
  <si>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</si>
  <si>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</si>
  <si>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</si>
  <si>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</si>
  <si>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</si>
  <si>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</si>
  <si>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</si>
  <si>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</si>
  <si>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</si>
  <si>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</si>
  <si>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</si>
  <si>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</si>
  <si>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</si>
  <si>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</si>
  <si>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</si>
  <si>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</si>
  <si>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</si>
  <si>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</si>
  <si>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</si>
  <si>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</si>
  <si>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</si>
  <si>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</si>
  <si>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</si>
  <si>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</si>
  <si>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</si>
  <si>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</si>
  <si>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</si>
  <si>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</si>
  <si>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</si>
  <si>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</si>
  <si>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</si>
  <si>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</si>
  <si>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</si>
  <si>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</si>
  <si>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</si>
  <si>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</si>
  <si>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</si>
  <si>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</si>
  <si>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</si>
  <si>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</si>
  <si>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</si>
  <si>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</si>
  <si>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</si>
  <si>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</si>
  <si>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</si>
  <si>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</si>
  <si>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</si>
  <si>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</si>
  <si>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</si>
  <si>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</si>
  <si>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</si>
  <si>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</si>
  <si>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</si>
  <si>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</si>
  <si>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</si>
  <si>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</si>
  <si>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</si>
  <si>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</si>
  <si>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</si>
  <si>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</si>
  <si>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</si>
  <si>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</si>
  <si>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</si>
  <si>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</si>
  <si>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</si>
  <si>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</si>
  <si>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</si>
  <si>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</si>
  <si>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</si>
  <si>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</si>
  <si>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</si>
  <si>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</si>
  <si>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</si>
  <si>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</si>
  <si>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</si>
  <si>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</si>
  <si>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</si>
  <si>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</si>
  <si>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</si>
  <si>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</si>
  <si>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</si>
  <si>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</si>
  <si>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</si>
  <si>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</si>
  <si>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</si>
  <si>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</si>
  <si>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</si>
  <si>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</si>
  <si>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</si>
  <si>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</si>
  <si>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</si>
  <si>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</si>
  <si>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</si>
  <si>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</si>
  <si>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</si>
  <si>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</si>
  <si>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</si>
  <si>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</si>
  <si>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</si>
  <si>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</si>
  <si>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</si>
  <si>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</si>
  <si>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</si>
  <si>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</si>
  <si>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</si>
  <si>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</si>
  <si>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</si>
  <si>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</si>
  <si>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</si>
  <si>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</si>
  <si>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</si>
  <si>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</si>
  <si>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</si>
  <si>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</si>
  <si>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</si>
  <si>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</si>
  <si>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</si>
  <si>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</si>
  <si>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</si>
  <si>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</si>
  <si>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</si>
  <si>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</si>
  <si>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</si>
  <si>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</si>
  <si>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</si>
  <si>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</si>
  <si>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</si>
  <si>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</si>
  <si>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</si>
  <si>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</si>
  <si>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</si>
  <si>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</si>
  <si>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</si>
  <si>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</si>
  <si>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</si>
  <si>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</si>
  <si>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</si>
  <si>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</si>
  <si>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</si>
  <si>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</si>
  <si>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</si>
  <si>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</si>
  <si>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</si>
  <si>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</si>
  <si>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</si>
  <si>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</si>
  <si>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</si>
  <si>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</si>
  <si>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</si>
  <si>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</si>
  <si>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</si>
  <si>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</si>
  <si>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</si>
  <si>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</si>
  <si>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</si>
  <si>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</si>
  <si>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</si>
  <si>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</si>
  <si>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</si>
  <si>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</si>
  <si>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</si>
  <si>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</si>
  <si>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</si>
  <si>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</si>
  <si>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</si>
  <si>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</si>
  <si>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</si>
  <si>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</si>
  <si>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</si>
  <si>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</si>
  <si>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</si>
  <si>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</si>
  <si>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</si>
  <si>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</si>
  <si>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</si>
  <si>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</si>
  <si>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</si>
  <si>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</si>
  <si>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</si>
  <si>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</si>
  <si>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</si>
  <si>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</si>
  <si>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</si>
  <si>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</si>
  <si>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</si>
  <si>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</si>
  <si>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</si>
  <si>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</si>
  <si>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</si>
  <si>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</si>
  <si>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</si>
  <si>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</si>
  <si>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</si>
  <si>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</si>
  <si>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</si>
  <si>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</si>
  <si>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</si>
  <si>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</si>
  <si>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</si>
  <si>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</si>
  <si>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</si>
  <si>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</si>
  <si>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</si>
  <si>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</si>
  <si>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</si>
  <si>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</si>
  <si>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</si>
  <si>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</si>
  <si>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</si>
  <si>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</si>
  <si>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</si>
  <si>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</si>
  <si>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</si>
  <si>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</si>
  <si>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</si>
  <si>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</si>
  <si>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</si>
  <si>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</si>
  <si>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</si>
  <si>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</si>
  <si>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</si>
  <si>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</si>
  <si>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</si>
  <si>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</si>
  <si>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</si>
  <si>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</si>
  <si>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</si>
  <si>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</si>
  <si>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</si>
  <si>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</si>
  <si>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</si>
  <si>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</si>
  <si>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</si>
  <si>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</si>
  <si>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</si>
  <si>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</si>
  <si>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</si>
  <si>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</si>
  <si>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</si>
  <si>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</si>
  <si>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</si>
  <si>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</si>
  <si>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</si>
  <si>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</si>
  <si>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</si>
  <si>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</si>
  <si>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</si>
  <si>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</si>
  <si>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</si>
  <si>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</si>
  <si>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</si>
  <si>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</si>
  <si>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</si>
  <si>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</si>
  <si>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</si>
  <si>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</si>
  <si>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</si>
  <si>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</si>
  <si>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</si>
  <si>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</si>
  <si>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</si>
  <si>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</si>
  <si>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</si>
  <si>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</si>
  <si>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</si>
  <si>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</si>
  <si>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</si>
  <si>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</si>
  <si>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</si>
  <si>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</si>
  <si>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</si>
  <si>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</si>
  <si>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</si>
  <si>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</si>
  <si>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</si>
  <si>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</si>
  <si>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</si>
  <si>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</si>
  <si>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</si>
  <si>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</si>
  <si>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</si>
  <si>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</si>
  <si>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</si>
  <si>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</si>
  <si>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</si>
  <si>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</si>
  <si>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</si>
  <si>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</si>
  <si>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</si>
  <si>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</si>
  <si>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</si>
  <si>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</si>
  <si>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</si>
  <si>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</si>
  <si>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</si>
  <si>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</si>
  <si>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</si>
  <si>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</si>
  <si>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</si>
  <si>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</si>
  <si>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</si>
  <si>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</si>
  <si>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</si>
  <si>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</si>
  <si>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</si>
  <si>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</si>
  <si>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</si>
  <si>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</si>
  <si>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</si>
  <si>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</si>
  <si>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</si>
  <si>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</si>
  <si>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</si>
  <si>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</si>
  <si>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</si>
  <si>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</si>
  <si>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</si>
  <si>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</si>
  <si>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</si>
  <si>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</si>
  <si>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</si>
  <si>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</si>
  <si>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</si>
  <si>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</si>
  <si>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</si>
  <si>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</si>
  <si>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</si>
  <si>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</si>
  <si>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</si>
  <si>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</si>
  <si>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</si>
  <si>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</si>
  <si>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</si>
  <si>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</si>
  <si>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</si>
  <si>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</si>
  <si>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</si>
  <si>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</si>
  <si>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</si>
  <si>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</si>
  <si>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</si>
  <si>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</si>
  <si>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</si>
  <si>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</si>
  <si>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</si>
  <si>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</si>
  <si>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</si>
  <si>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</si>
  <si>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</si>
  <si>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</si>
  <si>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</si>
  <si>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</si>
  <si>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</si>
  <si>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</si>
  <si>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</si>
  <si>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</si>
  <si>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</si>
  <si>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</si>
  <si>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</si>
  <si>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</si>
  <si>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</si>
  <si>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</si>
  <si>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</si>
  <si>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</si>
  <si>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</si>
  <si>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</si>
  <si>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</si>
  <si>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</si>
  <si>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</si>
  <si>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</si>
  <si>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</si>
  <si>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</si>
  <si>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</si>
  <si>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</si>
  <si>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</si>
  <si>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</si>
  <si>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</si>
  <si>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</si>
  <si>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</si>
  <si>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</si>
  <si>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</si>
  <si>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</si>
  <si>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</si>
  <si>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</si>
  <si>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</si>
  <si>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</si>
  <si>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</si>
  <si>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</si>
  <si>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</si>
  <si>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</si>
  <si>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</si>
  <si>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</si>
  <si>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</si>
  <si>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</si>
  <si>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</si>
  <si>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</si>
  <si>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</si>
  <si>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</si>
  <si>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</si>
  <si>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</si>
  <si>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</si>
  <si>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</si>
  <si>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</si>
  <si>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</si>
  <si>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</si>
  <si>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</si>
  <si>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</si>
  <si>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</si>
  <si>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</si>
  <si>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</si>
  <si>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</si>
  <si>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</si>
  <si>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</si>
  <si>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</si>
  <si>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</si>
  <si>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</si>
  <si>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</si>
  <si>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</si>
  <si>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</si>
  <si>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</si>
  <si>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</si>
  <si>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</si>
  <si>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</si>
  <si>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</si>
  <si>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</si>
  <si>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</si>
  <si>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</si>
  <si>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</si>
  <si>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</si>
  <si>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</si>
  <si>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</si>
  <si>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</si>
  <si>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</si>
  <si>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</si>
  <si>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</si>
  <si>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</si>
  <si>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</si>
  <si>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</si>
  <si>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</si>
  <si>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</si>
  <si>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</si>
  <si>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</si>
  <si>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</si>
  <si>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</si>
  <si>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</si>
  <si>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</si>
  <si>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</si>
  <si>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</si>
  <si>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</si>
  <si>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</si>
  <si>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</si>
  <si>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</si>
  <si>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</si>
  <si>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</si>
  <si>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</si>
  <si>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</si>
  <si>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</si>
  <si>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</si>
  <si>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</si>
  <si>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</si>
  <si>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</si>
  <si>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</si>
  <si>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</si>
  <si>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</si>
  <si>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</si>
  <si>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</si>
  <si>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</si>
  <si>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</si>
  <si>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</si>
  <si>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</si>
  <si>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</si>
  <si>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</si>
  <si>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</si>
  <si>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</si>
  <si>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</si>
  <si>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</si>
  <si>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</si>
  <si>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</si>
  <si>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</si>
  <si>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</si>
  <si>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</si>
  <si>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</si>
  <si>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</si>
  <si>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</si>
  <si>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</si>
  <si>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</si>
  <si>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</si>
  <si>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</si>
  <si>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</si>
  <si>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</si>
  <si>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</si>
  <si>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</si>
  <si>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</si>
  <si>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</si>
  <si>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</si>
  <si>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</si>
  <si>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</si>
  <si>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</si>
  <si>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</si>
  <si>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</si>
  <si>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</si>
  <si>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</si>
  <si>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</si>
  <si>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</si>
  <si>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</si>
  <si>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</si>
  <si>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</si>
  <si>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</si>
  <si>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</si>
  <si>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</si>
  <si>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</si>
  <si>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</si>
  <si>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</si>
  <si>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</si>
  <si>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</si>
  <si>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</si>
  <si>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</si>
  <si>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</si>
  <si>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</si>
  <si>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</si>
  <si>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</si>
  <si>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</si>
  <si>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</si>
  <si>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</si>
  <si>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</si>
  <si>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</si>
  <si>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</si>
  <si>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</si>
  <si>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</si>
  <si>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</si>
  <si>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</si>
  <si>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</si>
  <si>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</si>
  <si>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</si>
  <si>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</si>
  <si>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</si>
  <si>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</si>
  <si>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</si>
  <si>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</si>
  <si>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</si>
  <si>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</si>
  <si>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</si>
  <si>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</si>
  <si>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</si>
  <si>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</si>
  <si>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</si>
  <si>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</si>
  <si>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</si>
  <si>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</si>
  <si>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</si>
  <si>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</si>
  <si>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</si>
  <si>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</si>
  <si>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</si>
  <si>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</si>
  <si>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</si>
  <si>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</si>
  <si>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</si>
  <si>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</si>
  <si>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</si>
  <si>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</si>
  <si>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</si>
  <si>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</si>
  <si>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</si>
  <si>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</si>
  <si>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</si>
  <si>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</si>
  <si>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</si>
  <si>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</si>
  <si>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</si>
  <si>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</si>
  <si>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</si>
  <si>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</si>
  <si>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</si>
  <si>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</si>
  <si>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</si>
  <si>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</si>
  <si>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</si>
  <si>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</si>
  <si>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</si>
  <si>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</si>
  <si>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</si>
  <si>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</si>
  <si>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</si>
  <si>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</si>
  <si>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</si>
  <si>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</si>
  <si>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</si>
  <si>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</si>
  <si>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</si>
  <si>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</si>
  <si>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</si>
  <si>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</si>
  <si>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</si>
  <si>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</si>
  <si>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</si>
  <si>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</si>
  <si>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</si>
  <si>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</si>
  <si>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</si>
  <si>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</si>
  <si>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</si>
  <si>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</si>
  <si>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</si>
  <si>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</si>
  <si>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</si>
  <si>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</si>
  <si>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</si>
  <si>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</si>
  <si>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</si>
  <si>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</si>
  <si>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</si>
  <si>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</si>
  <si>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</si>
  <si>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</si>
  <si>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</si>
  <si>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</si>
  <si>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</si>
  <si>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</si>
  <si>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</si>
  <si>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</si>
  <si>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</si>
  <si>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</si>
  <si>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</si>
  <si>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</si>
  <si>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</si>
  <si>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</si>
  <si>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</si>
  <si>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</si>
  <si>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</si>
  <si>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</si>
  <si>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</si>
  <si>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</si>
  <si>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</si>
  <si>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</si>
  <si>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</si>
  <si>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</si>
  <si>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</si>
  <si>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</si>
  <si>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</si>
  <si>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</si>
  <si>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</si>
  <si>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</si>
  <si>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</si>
  <si>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</si>
  <si>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</si>
  <si>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</si>
  <si>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</si>
  <si>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</si>
  <si>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</si>
  <si>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</si>
  <si>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</si>
  <si>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</si>
  <si>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</si>
  <si>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</si>
  <si>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</si>
  <si>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</si>
  <si>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</si>
  <si>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</si>
  <si>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</si>
  <si>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</si>
  <si>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</si>
  <si>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</si>
  <si>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</si>
  <si>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</si>
  <si>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</si>
  <si>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</si>
  <si>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</si>
  <si>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</si>
  <si>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</si>
  <si>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</si>
  <si>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</si>
  <si>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</si>
  <si>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</si>
  <si>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</si>
  <si>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</si>
  <si>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</si>
  <si>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</si>
  <si>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</si>
  <si>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</si>
  <si>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</si>
  <si>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</si>
  <si>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</si>
  <si>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</si>
  <si>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</si>
  <si>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</si>
  <si>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</si>
  <si>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</si>
  <si>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</si>
  <si>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</si>
  <si>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</si>
  <si>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</si>
  <si>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</si>
  <si>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</si>
  <si>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</si>
  <si>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</si>
  <si>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</si>
  <si>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</si>
  <si>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</si>
  <si>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</si>
  <si>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</si>
  <si>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</si>
  <si>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</si>
  <si>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</si>
  <si>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</si>
  <si>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</si>
  <si>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</si>
  <si>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</si>
  <si>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</si>
  <si>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</si>
  <si>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</si>
  <si>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</si>
  <si>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</si>
  <si>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</si>
  <si>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</si>
  <si>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</si>
  <si>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</si>
  <si>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</si>
  <si>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</si>
  <si>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</si>
  <si>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</si>
  <si>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</si>
  <si>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</si>
  <si>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</si>
  <si>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</si>
  <si>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</si>
  <si>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</si>
  <si>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</si>
  <si>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</si>
  <si>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</si>
  <si>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</si>
  <si>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</si>
  <si>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</si>
  <si>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</si>
  <si>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</si>
  <si>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</si>
  <si>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</si>
  <si>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</si>
  <si>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</si>
  <si>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</si>
  <si>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</si>
  <si>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</si>
  <si>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</si>
  <si>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</si>
  <si>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</si>
  <si>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</si>
  <si>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</si>
  <si>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</si>
  <si>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</si>
  <si>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</si>
  <si>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</si>
  <si>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</si>
  <si>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</si>
  <si>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</si>
  <si>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</si>
  <si>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</si>
  <si>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</si>
  <si>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</si>
  <si>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</si>
  <si>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</si>
  <si>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</si>
  <si>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</si>
  <si>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</si>
  <si>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</si>
  <si>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</si>
  <si>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</si>
  <si>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</si>
  <si>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</si>
  <si>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</si>
  <si>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</si>
  <si>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</si>
  <si>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</si>
  <si>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</si>
  <si>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</si>
  <si>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</si>
  <si>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</si>
  <si>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</si>
  <si>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</si>
  <si>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</si>
  <si>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</si>
  <si>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</si>
  <si>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</si>
  <si>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</si>
  <si>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</si>
  <si>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</si>
  <si>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</si>
  <si>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</si>
  <si>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</si>
  <si>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</si>
  <si>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</si>
  <si>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</si>
  <si>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</si>
  <si>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</si>
  <si>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</si>
  <si>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</si>
  <si>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</si>
  <si>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</si>
  <si>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</si>
  <si>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</si>
  <si>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</si>
  <si>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</si>
  <si>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</si>
  <si>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</si>
  <si>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</si>
  <si>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</si>
  <si>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</si>
  <si>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</si>
  <si>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</si>
  <si>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</si>
  <si>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</si>
  <si>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</si>
  <si>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</si>
  <si>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</si>
  <si>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</si>
  <si>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</si>
  <si>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</si>
  <si>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</si>
  <si>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</si>
  <si>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</si>
  <si>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</si>
  <si>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</si>
  <si>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</si>
  <si>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</si>
  <si>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</si>
  <si>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</si>
  <si>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</si>
  <si>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</si>
  <si>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</si>
  <si>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</si>
  <si>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</si>
  <si>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</si>
  <si>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</si>
  <si>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</si>
  <si>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</si>
  <si>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</si>
  <si>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</si>
  <si>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</si>
  <si>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</si>
  <si>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</si>
  <si>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</si>
  <si>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</si>
  <si>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</si>
  <si>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</si>
  <si>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</si>
  <si>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</si>
  <si>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</si>
  <si>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</si>
  <si>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</si>
  <si>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</si>
  <si>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</si>
  <si>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</si>
  <si>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</si>
  <si>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</si>
  <si>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</si>
  <si>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</si>
  <si>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</si>
  <si>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</si>
  <si>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</si>
  <si>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</si>
  <si>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</si>
  <si>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</si>
  <si>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</si>
  <si>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</si>
  <si>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</si>
  <si>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</si>
  <si>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</si>
  <si>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</si>
  <si>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</si>
  <si>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</si>
  <si>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</si>
  <si>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</si>
  <si>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</si>
  <si>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</si>
  <si>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</si>
  <si>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</si>
  <si>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</si>
  <si>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</si>
  <si>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</si>
  <si>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</si>
  <si>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</si>
  <si>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</si>
  <si>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</si>
  <si>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</si>
  <si>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</si>
  <si>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</si>
  <si>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</si>
  <si>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</si>
  <si>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</si>
  <si>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</si>
  <si>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</si>
  <si>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</si>
  <si>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</si>
  <si>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</si>
  <si>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</si>
  <si>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</si>
  <si>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</si>
  <si>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</si>
  <si>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</si>
  <si>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</si>
  <si>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</si>
  <si>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</si>
  <si>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</si>
  <si>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</si>
  <si>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</si>
  <si>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</si>
  <si>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</si>
  <si>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</si>
  <si>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</si>
  <si>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</si>
  <si>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</si>
  <si>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</si>
  <si>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</si>
  <si>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</si>
  <si>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</si>
  <si>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</si>
  <si>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</si>
  <si>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</si>
  <si>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</si>
  <si>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</si>
  <si>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</si>
  <si>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</si>
  <si>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</si>
  <si>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</si>
  <si>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</si>
  <si>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</si>
  <si>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</si>
  <si>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</si>
  <si>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</si>
  <si>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</si>
  <si>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</si>
  <si>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</si>
  <si>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</si>
  <si>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</si>
  <si>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</si>
  <si>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</si>
  <si>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</si>
  <si>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</si>
  <si>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</si>
  <si>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</si>
  <si>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</si>
  <si>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</si>
  <si>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</si>
  <si>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</si>
  <si>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</si>
  <si>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</si>
  <si>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</si>
  <si>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</si>
  <si>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</si>
  <si>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</si>
  <si>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</si>
  <si>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</si>
  <si>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</si>
  <si>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</si>
  <si>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</si>
  <si>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</si>
  <si>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</si>
  <si>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</si>
  <si>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</si>
  <si>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</si>
  <si>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</si>
  <si>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</si>
  <si>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</si>
  <si>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</si>
  <si>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</si>
  <si>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</si>
  <si>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</si>
  <si>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</si>
  <si>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</si>
  <si>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</si>
  <si>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</si>
  <si>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</si>
  <si>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</si>
  <si>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</si>
  <si>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</si>
  <si>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</si>
  <si>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</si>
  <si>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</si>
  <si>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</si>
  <si>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</si>
  <si>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</si>
  <si>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</si>
  <si>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</si>
  <si>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</si>
  <si>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</si>
  <si>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</si>
  <si>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</si>
  <si>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</si>
  <si>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</si>
  <si>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</si>
  <si>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</si>
  <si>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</si>
  <si>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</si>
  <si>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</si>
  <si>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</si>
  <si>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</si>
  <si>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</si>
  <si>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</si>
  <si>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</si>
  <si>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</si>
  <si>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</si>
  <si>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</si>
  <si>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</si>
  <si>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</si>
  <si>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</si>
  <si>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</si>
  <si>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</si>
  <si>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</si>
  <si>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</si>
  <si>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</si>
  <si>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</si>
  <si>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</si>
  <si>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</si>
  <si>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</si>
  <si>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</si>
  <si>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</si>
  <si>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</si>
  <si>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</si>
  <si>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</si>
  <si>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</si>
  <si>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</si>
  <si>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</si>
  <si>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</si>
  <si>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</si>
  <si>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</si>
  <si>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</si>
  <si>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</si>
  <si>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</si>
  <si>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</si>
  <si>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</si>
  <si>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</si>
  <si>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</si>
  <si>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</si>
  <si>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</si>
  <si>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</si>
  <si>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</si>
  <si>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</si>
  <si>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</si>
  <si>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</si>
  <si>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</si>
  <si>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</si>
  <si>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</si>
  <si>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</si>
  <si>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</si>
  <si>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</si>
  <si>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</si>
  <si>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</si>
  <si>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</si>
  <si>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</si>
  <si>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</si>
  <si>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</si>
  <si>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</si>
  <si>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</si>
  <si>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</si>
  <si>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</si>
  <si>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</si>
  <si>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</si>
  <si>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</si>
  <si>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</si>
  <si>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</si>
  <si>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</si>
  <si>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</si>
  <si>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</si>
  <si>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</si>
  <si>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</si>
  <si>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</si>
  <si>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</si>
  <si>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</si>
  <si>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</si>
  <si>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</si>
  <si>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</si>
  <si>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</si>
  <si>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</si>
  <si>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</si>
  <si>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</si>
  <si>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</si>
  <si>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</si>
  <si>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</si>
  <si>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</si>
  <si>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</si>
  <si>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</si>
  <si>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</si>
  <si>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</si>
  <si>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</si>
  <si>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</si>
  <si>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</si>
  <si>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</si>
  <si>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</si>
  <si>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</si>
  <si>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</si>
  <si>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</si>
  <si>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</si>
  <si>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</si>
  <si>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</si>
  <si>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</si>
  <si>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</si>
  <si>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</si>
  <si>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</si>
  <si>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</si>
  <si>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</si>
  <si>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</si>
  <si>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</si>
  <si>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</si>
  <si>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</si>
  <si>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</si>
  <si>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</si>
  <si>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</si>
  <si>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</si>
  <si>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</si>
  <si>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</si>
  <si>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</si>
  <si>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</si>
  <si>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</si>
  <si>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</si>
  <si>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</si>
  <si>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</si>
  <si>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</si>
  <si>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</si>
  <si>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</si>
  <si>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</si>
  <si>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</si>
  <si>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</si>
  <si>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</si>
  <si>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</si>
  <si>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</si>
  <si>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</si>
  <si>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</si>
  <si>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</si>
  <si>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</si>
  <si>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</si>
  <si>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</si>
  <si>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</si>
  <si>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</si>
  <si>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</si>
  <si>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</si>
  <si>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</si>
  <si>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</si>
  <si>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</si>
  <si>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</si>
  <si>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</si>
  <si>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</si>
  <si>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</si>
  <si>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</si>
  <si>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</si>
  <si>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</si>
  <si>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</si>
  <si>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</si>
  <si>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</si>
  <si>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</si>
  <si>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</si>
  <si>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</si>
  <si>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</si>
  <si>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</si>
  <si>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</si>
  <si>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</si>
  <si>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</si>
  <si>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</si>
  <si>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</si>
  <si>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</si>
  <si>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</si>
  <si>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</si>
  <si>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</si>
  <si>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</si>
  <si>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</si>
  <si>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</si>
  <si>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</si>
  <si>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</si>
  <si>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</si>
  <si>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</si>
  <si>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</si>
  <si>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</si>
  <si>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</si>
  <si>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</si>
  <si>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</si>
  <si>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</si>
  <si>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</si>
  <si>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</si>
  <si>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</si>
  <si>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</si>
  <si>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</si>
  <si>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</si>
  <si>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</si>
  <si>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</si>
  <si>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</si>
  <si>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</si>
  <si>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</si>
  <si>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</si>
  <si>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</si>
  <si>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</si>
  <si>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</si>
  <si>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</si>
  <si>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</si>
  <si>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</si>
  <si>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</si>
  <si>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</si>
  <si>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</si>
  <si>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</si>
  <si>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</si>
  <si>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</si>
  <si>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</si>
  <si>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</si>
  <si>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</si>
  <si>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</si>
  <si>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</si>
  <si>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</si>
  <si>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</si>
  <si>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</si>
  <si>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</si>
  <si>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</si>
  <si>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</si>
  <si>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</si>
  <si>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</si>
  <si>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</si>
  <si>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</si>
  <si>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</si>
  <si>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</si>
  <si>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</si>
  <si>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</si>
  <si>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</si>
  <si>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</si>
  <si>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</si>
  <si>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</si>
  <si>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</si>
  <si>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</si>
  <si>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</si>
  <si>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</si>
  <si>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</si>
  <si>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</si>
  <si>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</si>
  <si>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</si>
  <si>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</si>
  <si>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</si>
  <si>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</si>
  <si>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</si>
  <si>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</si>
  <si>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</si>
  <si>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</si>
  <si>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</si>
  <si>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</si>
  <si>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</si>
  <si>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</si>
  <si>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</si>
  <si>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</si>
  <si>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</si>
  <si>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</si>
  <si>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</si>
  <si>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</si>
  <si>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</si>
  <si>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</si>
  <si>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</si>
  <si>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</si>
  <si>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</si>
  <si>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</si>
  <si>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</si>
  <si>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</si>
  <si>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</si>
  <si>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</si>
  <si>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</si>
  <si>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</si>
  <si>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</si>
  <si>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</si>
  <si>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</si>
  <si>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</si>
  <si>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</si>
  <si>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</si>
  <si>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</si>
  <si>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</si>
  <si>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</si>
  <si>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</si>
  <si>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</si>
  <si>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</si>
  <si>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</si>
  <si>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</si>
  <si>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</si>
  <si>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</si>
  <si>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</si>
  <si>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</si>
  <si>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</si>
  <si>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</si>
  <si>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</si>
  <si>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</si>
  <si>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</si>
  <si>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</si>
  <si>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</si>
  <si>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</si>
  <si>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</si>
  <si>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</si>
  <si>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</si>
  <si>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</si>
  <si>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</si>
  <si>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</si>
  <si>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</si>
  <si>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</si>
  <si>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</si>
  <si>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</si>
  <si>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</si>
  <si>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</si>
  <si>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</si>
  <si>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</si>
  <si>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</si>
  <si>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</si>
  <si>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</si>
  <si>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</si>
  <si>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</si>
  <si>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</si>
  <si>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</si>
  <si>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</si>
  <si>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</si>
  <si>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</si>
  <si>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</si>
  <si>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</si>
  <si>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</si>
  <si>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</si>
  <si>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</si>
  <si>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</si>
  <si>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</si>
  <si>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</si>
  <si>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</si>
  <si>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</si>
  <si>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</si>
  <si>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</si>
  <si>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</si>
  <si>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</si>
  <si>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</si>
  <si>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</si>
  <si>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</si>
  <si>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</si>
  <si>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</si>
  <si>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</si>
  <si>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</si>
  <si>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</si>
  <si>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</si>
  <si>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</si>
  <si>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</si>
  <si>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</si>
  <si>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</si>
  <si>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</si>
  <si>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</si>
  <si>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</si>
  <si>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</si>
  <si>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</si>
  <si>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</si>
  <si>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</si>
  <si>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</si>
  <si>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</si>
  <si>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</si>
  <si>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</si>
  <si>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</si>
  <si>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</si>
  <si>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</si>
  <si>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</si>
  <si>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</si>
  <si>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</si>
  <si>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</si>
  <si>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</si>
  <si>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</si>
  <si>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</si>
  <si>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</si>
  <si>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</si>
  <si>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</si>
  <si>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</si>
  <si>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</si>
  <si>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</si>
  <si>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</si>
  <si>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</si>
  <si>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</si>
  <si>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</si>
  <si>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</si>
  <si>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</si>
  <si>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</si>
  <si>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</si>
  <si>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</si>
  <si>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</si>
  <si>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</si>
  <si>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</si>
  <si>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</si>
  <si>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</si>
  <si>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</si>
  <si>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</si>
  <si>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</si>
  <si>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</si>
  <si>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</si>
  <si>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</si>
  <si>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</si>
  <si>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</si>
  <si>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</si>
  <si>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</si>
  <si>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</si>
  <si>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</si>
  <si>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</si>
  <si>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</si>
  <si>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</si>
  <si>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</si>
  <si>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</si>
  <si>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</si>
  <si>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</si>
  <si>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</si>
  <si>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</si>
  <si>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</si>
  <si>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</si>
  <si>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</si>
  <si>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</si>
  <si>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</si>
  <si>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</si>
  <si>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</si>
  <si>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</si>
  <si>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</si>
  <si>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</si>
  <si>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</si>
  <si>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</si>
  <si>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</si>
  <si>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</si>
  <si>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</si>
  <si>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</si>
  <si>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</si>
  <si>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</si>
  <si>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</si>
  <si>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</si>
  <si>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</si>
  <si>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</si>
  <si>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</si>
  <si>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</si>
  <si>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</si>
  <si>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</si>
  <si>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</si>
  <si>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</si>
  <si>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</si>
  <si>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</si>
  <si>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</si>
  <si>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</si>
  <si>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</si>
  <si>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</si>
  <si>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</si>
  <si>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</si>
  <si>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</si>
  <si>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</si>
  <si>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</si>
  <si>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</si>
  <si>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</si>
  <si>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</si>
  <si>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</si>
  <si>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</si>
  <si>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</si>
  <si>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</si>
  <si>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</si>
  <si>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</si>
  <si>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</si>
  <si>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</si>
  <si>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</si>
  <si>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</si>
  <si>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</si>
  <si>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</si>
  <si>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</si>
  <si>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</si>
  <si>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</si>
  <si>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</si>
  <si>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</si>
  <si>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</si>
  <si>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</si>
  <si>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</si>
  <si>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</si>
  <si>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</si>
  <si>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</si>
  <si>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</si>
  <si>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</si>
  <si>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</si>
  <si>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</si>
  <si>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</si>
  <si>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</si>
  <si>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</si>
  <si>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</si>
  <si>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</si>
  <si>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</si>
  <si>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</si>
  <si>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</si>
  <si>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</si>
  <si>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</si>
  <si>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</si>
  <si>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</si>
  <si>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</si>
  <si>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</si>
  <si>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</si>
  <si>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</si>
  <si>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</si>
  <si>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</si>
  <si>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</si>
  <si>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</si>
  <si>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</si>
  <si>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</si>
  <si>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</si>
  <si>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</si>
  <si>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</si>
  <si>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</si>
  <si>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</si>
  <si>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</si>
  <si>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</si>
  <si>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</si>
  <si>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</si>
  <si>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</si>
  <si>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</si>
  <si>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</si>
  <si>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</si>
  <si>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</si>
  <si>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</si>
  <si>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</si>
  <si>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</si>
  <si>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</si>
  <si>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</si>
  <si>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</si>
  <si>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</si>
  <si>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</si>
  <si>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</si>
  <si>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</si>
  <si>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</si>
  <si>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</si>
  <si>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</si>
  <si>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</si>
  <si>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</si>
  <si>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</si>
  <si>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</si>
  <si>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</si>
  <si>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</si>
  <si>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</si>
  <si>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</si>
  <si>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</si>
  <si>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</si>
  <si>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</si>
  <si>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</si>
  <si>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</si>
  <si>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</si>
  <si>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</si>
  <si>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</si>
  <si>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</si>
  <si>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</si>
  <si>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</si>
  <si>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</si>
  <si>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</si>
  <si>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</si>
  <si>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</si>
  <si>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</si>
  <si>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</si>
  <si>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</si>
  <si>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</si>
  <si>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</si>
  <si>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</si>
  <si>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</si>
  <si>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</si>
  <si>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</si>
  <si>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</si>
  <si>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</si>
  <si>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</si>
  <si>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</si>
  <si>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</si>
  <si>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</si>
  <si>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</si>
  <si>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</si>
  <si>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</si>
  <si>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</si>
  <si>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</si>
  <si>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</si>
  <si>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</si>
  <si>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</si>
  <si>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</si>
  <si>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</si>
  <si>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</si>
  <si>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</si>
  <si>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</si>
  <si>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</si>
  <si>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</si>
  <si>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</si>
  <si>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</si>
  <si>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</si>
  <si>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</si>
  <si>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</si>
  <si>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</si>
  <si>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</si>
  <si>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</si>
  <si>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</si>
  <si>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</si>
  <si>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</si>
  <si>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</si>
  <si>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</si>
  <si>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</si>
  <si>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</si>
  <si>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</si>
  <si>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</si>
  <si>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</si>
  <si>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</si>
  <si>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</si>
  <si>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</si>
  <si>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</si>
  <si>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</si>
  <si>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</si>
  <si>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</si>
  <si>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</si>
  <si>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</si>
  <si>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</si>
  <si>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</si>
  <si>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</si>
  <si>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</si>
  <si>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</si>
  <si>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</si>
  <si>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</si>
  <si>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</si>
  <si>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</si>
  <si>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</si>
  <si>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</si>
  <si>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</si>
  <si>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</si>
  <si>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</si>
  <si>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</si>
  <si>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</si>
  <si>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</si>
  <si>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</si>
  <si>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</si>
  <si>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</si>
  <si>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</si>
  <si>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</si>
  <si>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</si>
  <si>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</si>
  <si>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</si>
  <si>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</si>
  <si>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</si>
  <si>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</si>
  <si>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</si>
  <si>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</si>
  <si>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</si>
  <si>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</si>
  <si>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</si>
  <si>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</si>
  <si>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</si>
  <si>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</si>
  <si>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</si>
  <si>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</si>
  <si>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</si>
  <si>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</si>
  <si>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</si>
  <si>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</si>
  <si>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</si>
  <si>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</si>
  <si>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</si>
  <si>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</si>
  <si>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</si>
  <si>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</si>
  <si>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</si>
  <si>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</si>
  <si>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</si>
  <si>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</si>
  <si>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</si>
  <si>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</si>
  <si>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</si>
  <si>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</si>
  <si>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</si>
  <si>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</si>
  <si>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</si>
  <si>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</si>
  <si>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</si>
  <si>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</si>
  <si>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</si>
  <si>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</si>
  <si>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</si>
  <si>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</si>
  <si>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</si>
  <si>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</si>
  <si>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</si>
  <si>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</si>
  <si>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</si>
  <si>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</si>
  <si>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</si>
  <si>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</si>
  <si>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</si>
  <si>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</si>
  <si>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</si>
  <si>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</si>
  <si>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</si>
  <si>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</si>
  <si>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</si>
  <si>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</si>
  <si>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</si>
  <si>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</si>
  <si>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</si>
  <si>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</si>
  <si>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</si>
  <si>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</si>
  <si>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</si>
  <si>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</si>
  <si>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</si>
  <si>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</si>
  <si>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</si>
  <si>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</si>
  <si>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</si>
  <si>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</si>
  <si>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</si>
  <si>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</si>
  <si>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</si>
  <si>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</si>
  <si>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</si>
  <si>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</si>
  <si>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</si>
  <si>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</si>
  <si>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</si>
  <si>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</si>
  <si>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</si>
  <si>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</si>
  <si>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</si>
  <si>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</si>
  <si>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</si>
  <si>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</si>
  <si>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</si>
  <si>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</si>
  <si>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</si>
  <si>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</si>
  <si>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</si>
  <si>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</si>
  <si>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</si>
  <si>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</si>
  <si>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</si>
  <si>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</si>
  <si>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</si>
  <si>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</si>
  <si>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</si>
  <si>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</si>
  <si>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</si>
  <si>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</si>
  <si>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</si>
  <si>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</si>
  <si>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</si>
  <si>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</si>
  <si>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</si>
  <si>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</si>
  <si>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</si>
  <si>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</si>
  <si>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</si>
  <si>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</si>
  <si>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</si>
  <si>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</si>
  <si>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</si>
  <si>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</si>
  <si>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</si>
  <si>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</si>
  <si>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</si>
  <si>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</si>
  <si>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</si>
  <si>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</si>
  <si>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</si>
  <si>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</si>
  <si>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</si>
  <si>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</si>
  <si>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</si>
  <si>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</si>
  <si>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</si>
  <si>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</si>
  <si>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</si>
  <si>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</si>
  <si>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</si>
  <si>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</si>
  <si>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</si>
  <si>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</si>
  <si>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</si>
  <si>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</si>
  <si>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</si>
  <si>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</si>
  <si>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</si>
  <si>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</si>
  <si>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</si>
  <si>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</si>
  <si>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</si>
  <si>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</si>
  <si>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</si>
  <si>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</si>
  <si>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</si>
  <si>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</si>
  <si>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</si>
  <si>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</si>
  <si>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</si>
  <si>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</si>
  <si>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</si>
  <si>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</si>
  <si>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</si>
  <si>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</si>
  <si>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</si>
  <si>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</si>
  <si>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</si>
  <si>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</si>
  <si>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</si>
  <si>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</si>
  <si>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</si>
  <si>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</si>
  <si>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</si>
  <si>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</si>
  <si>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</si>
  <si>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</si>
  <si>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</si>
  <si>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</si>
  <si>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</si>
  <si>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</si>
  <si>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</si>
  <si>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</si>
  <si>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</si>
  <si>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</si>
  <si>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</si>
  <si>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</si>
  <si>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</si>
  <si>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</si>
  <si>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</si>
  <si>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</si>
  <si>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</si>
  <si>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</si>
  <si>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</si>
  <si>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</si>
  <si>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</si>
  <si>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</si>
  <si>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</si>
  <si>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</si>
  <si>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</si>
  <si>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</si>
  <si>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</si>
  <si>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</si>
  <si>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</si>
  <si>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</si>
  <si>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</si>
  <si>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</si>
  <si>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</si>
  <si>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</si>
  <si>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</si>
  <si>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</si>
  <si>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</si>
  <si>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</si>
  <si>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</si>
  <si>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</si>
  <si>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</si>
  <si>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</si>
  <si>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</si>
  <si>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</si>
  <si>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</si>
  <si>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</si>
  <si>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</si>
  <si>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</si>
  <si>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</si>
  <si>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</si>
  <si>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</si>
  <si>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</si>
  <si>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</si>
  <si>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</si>
  <si>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</si>
  <si>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</si>
  <si>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</si>
  <si>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</si>
  <si>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</si>
  <si>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</si>
  <si>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</si>
  <si>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</si>
  <si>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</si>
  <si>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</si>
  <si>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</si>
  <si>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</si>
  <si>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</si>
  <si>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</si>
  <si>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</si>
  <si>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</si>
  <si>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</si>
  <si>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</si>
  <si>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</si>
  <si>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</si>
  <si>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</si>
  <si>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</si>
  <si>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</si>
  <si>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</si>
  <si>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</si>
  <si>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</si>
  <si>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</si>
  <si>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</si>
  <si>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</si>
  <si>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</si>
  <si>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</si>
  <si>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</si>
  <si>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</si>
  <si>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</si>
  <si>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</si>
  <si>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</si>
  <si>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</si>
  <si>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</si>
  <si>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</si>
  <si>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</si>
  <si>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</si>
  <si>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</si>
  <si>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</si>
  <si>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</si>
  <si>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</si>
  <si>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</si>
  <si>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</si>
  <si>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</si>
  <si>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</si>
  <si>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</si>
  <si>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</si>
  <si>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</si>
  <si>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</si>
  <si>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</si>
  <si>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</si>
  <si>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</si>
  <si>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</si>
  <si>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</si>
  <si>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</si>
  <si>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</si>
  <si>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</si>
  <si>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</si>
  <si>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</si>
  <si>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</si>
  <si>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</si>
  <si>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</si>
  <si>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</si>
  <si>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</si>
  <si>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</si>
  <si>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</si>
  <si>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</si>
  <si>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</si>
  <si>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</si>
  <si>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</si>
  <si>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</si>
  <si>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</si>
  <si>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</si>
  <si>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</si>
  <si>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</si>
  <si>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</si>
  <si>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</si>
  <si>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</si>
  <si>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</si>
  <si>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</si>
  <si>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</si>
  <si>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</si>
  <si>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</si>
  <si>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</si>
  <si>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</si>
  <si>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</si>
  <si>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</si>
  <si>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</si>
  <si>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</si>
  <si>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</si>
  <si>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</si>
  <si>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</si>
  <si>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</si>
  <si>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</si>
  <si>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</si>
  <si>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</si>
  <si>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</si>
  <si>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</si>
  <si>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</si>
  <si>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</si>
  <si>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</si>
  <si>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</si>
  <si>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</si>
  <si>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</si>
  <si>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</si>
  <si>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</si>
  <si>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</si>
  <si>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</si>
  <si>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</si>
  <si>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</si>
  <si>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</si>
  <si>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</si>
  <si>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</si>
  <si>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</si>
  <si>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</si>
  <si>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</si>
  <si>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</si>
  <si>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</si>
  <si>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</si>
  <si>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</si>
  <si>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</si>
  <si>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</si>
  <si>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</si>
  <si>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</si>
  <si>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</si>
  <si>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</si>
  <si>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</si>
  <si>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</si>
  <si>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</si>
  <si>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</si>
  <si>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</si>
  <si>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</si>
  <si>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</si>
  <si>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</si>
  <si>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</si>
  <si>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</si>
  <si>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</si>
  <si>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</si>
  <si>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</si>
  <si>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</si>
  <si>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</si>
  <si>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</si>
  <si>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</si>
  <si>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</si>
  <si>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</si>
  <si>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</si>
  <si>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</si>
  <si>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</si>
  <si>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</si>
  <si>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</si>
  <si>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</si>
  <si>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</si>
  <si>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</si>
  <si>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</si>
  <si>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</si>
  <si>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</si>
  <si>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</si>
  <si>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</si>
  <si>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</si>
  <si>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</si>
  <si>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</si>
  <si>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</si>
  <si>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</si>
  <si>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</si>
  <si>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</si>
  <si>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</si>
  <si>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</si>
  <si>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</si>
  <si>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</si>
  <si>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</si>
  <si>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</si>
  <si>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</si>
  <si>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</si>
  <si>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</si>
  <si>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</si>
  <si>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</si>
  <si>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</si>
  <si>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</si>
  <si>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</si>
  <si>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</si>
  <si>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</si>
  <si>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</si>
  <si>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</si>
  <si>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</si>
  <si>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</si>
  <si>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</si>
  <si>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</si>
  <si>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</si>
  <si>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</si>
  <si>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</si>
  <si>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</si>
  <si>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</si>
  <si>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</si>
  <si>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</si>
  <si>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</si>
  <si>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</si>
  <si>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</si>
  <si>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</si>
  <si>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</si>
  <si>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</si>
  <si>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</si>
  <si>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</si>
  <si>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</si>
  <si>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</si>
  <si>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</si>
  <si>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</si>
  <si>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</si>
  <si>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</si>
  <si>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</si>
  <si>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</si>
  <si>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</si>
  <si>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</si>
  <si>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</si>
  <si>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</si>
  <si>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</si>
  <si>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</si>
  <si>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</si>
  <si>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</si>
  <si>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</si>
  <si>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</si>
  <si>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</si>
  <si>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</si>
  <si>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</si>
  <si>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</si>
  <si>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</si>
  <si>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</si>
  <si>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</si>
  <si>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</si>
  <si>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</si>
  <si>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</si>
  <si>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</si>
  <si>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</si>
  <si>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</si>
  <si>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</si>
  <si>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</si>
  <si>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</si>
  <si>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</si>
  <si>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</si>
  <si>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</si>
  <si>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</si>
  <si>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</si>
  <si>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</si>
  <si>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</si>
  <si>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</si>
  <si>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</si>
  <si>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</si>
  <si>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</si>
  <si>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</si>
  <si>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</si>
  <si>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</si>
  <si>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</si>
  <si>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</si>
  <si>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</si>
  <si>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</si>
  <si>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</si>
  <si>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</si>
  <si>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</si>
  <si>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</si>
  <si>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</si>
  <si>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</si>
  <si>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</si>
  <si>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</si>
  <si>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</si>
  <si>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</si>
  <si>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</si>
  <si>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</si>
  <si>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</si>
  <si>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</si>
  <si>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</si>
  <si>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</si>
  <si>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</si>
  <si>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</si>
  <si>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</si>
  <si>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</si>
  <si>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</si>
  <si>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</si>
  <si>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</si>
  <si>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</si>
  <si>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</si>
  <si>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</si>
  <si>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</si>
  <si>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</si>
  <si>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</si>
  <si>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</si>
  <si>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</si>
  <si>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</si>
  <si>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</si>
  <si>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</si>
  <si>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</si>
  <si>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</si>
  <si>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</si>
  <si>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</si>
  <si>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</si>
  <si>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</si>
  <si>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</si>
  <si>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</si>
  <si>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</si>
  <si>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</si>
  <si>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</si>
  <si>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</si>
  <si>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</si>
  <si>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</si>
  <si>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</si>
  <si>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</si>
  <si>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</si>
  <si>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</si>
  <si>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</si>
  <si>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</si>
  <si>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</si>
  <si>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</si>
  <si>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</si>
  <si>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</si>
  <si>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</si>
  <si>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</si>
  <si>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</si>
  <si>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</si>
  <si>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</si>
  <si>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</si>
  <si>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</si>
  <si>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</si>
  <si>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</si>
  <si>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</si>
  <si>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</si>
  <si>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</si>
  <si>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</si>
  <si>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</si>
  <si>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</si>
  <si>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</si>
  <si>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</si>
  <si>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</si>
  <si>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</si>
  <si>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</si>
  <si>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</si>
  <si>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</si>
  <si>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</si>
  <si>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</si>
  <si>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</si>
  <si>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</si>
  <si>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</si>
  <si>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</si>
  <si>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</si>
  <si>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</si>
  <si>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</si>
  <si>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</si>
  <si>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</si>
  <si>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</si>
  <si>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</si>
  <si>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</si>
  <si>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</si>
  <si>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</si>
  <si>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</si>
  <si>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</si>
  <si>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</si>
  <si>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</si>
  <si>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</si>
  <si>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</si>
  <si>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</si>
  <si>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</si>
  <si>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</si>
  <si>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</si>
  <si>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</si>
  <si>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</si>
  <si>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</si>
  <si>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</si>
  <si>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</si>
  <si>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</si>
  <si>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</si>
  <si>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</si>
  <si>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</si>
  <si>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</si>
  <si>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</si>
  <si>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</si>
  <si>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</si>
  <si>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</si>
  <si>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</si>
  <si>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</si>
  <si>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</si>
  <si>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</si>
  <si>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</si>
  <si>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</si>
  <si>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</si>
  <si>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</si>
  <si>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</si>
  <si>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</si>
  <si>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</si>
  <si>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</si>
  <si>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</si>
  <si>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</si>
  <si>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</si>
  <si>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</si>
  <si>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</si>
  <si>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</si>
  <si>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</si>
  <si>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</si>
  <si>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</si>
  <si>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</si>
  <si>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</si>
  <si>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</si>
  <si>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</si>
  <si>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</si>
  <si>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</si>
  <si>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</si>
  <si>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</si>
  <si>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</si>
  <si>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</si>
  <si>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</si>
  <si>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</si>
  <si>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</si>
  <si>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</si>
  <si>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</si>
  <si>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</si>
  <si>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</si>
  <si>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</si>
  <si>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</si>
  <si>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</si>
  <si>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</si>
  <si>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</si>
  <si>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</si>
  <si>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</si>
  <si>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</si>
  <si>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</si>
  <si>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</si>
  <si>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</si>
  <si>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</si>
  <si>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</si>
  <si>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</si>
  <si>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</si>
  <si>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</si>
  <si>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</si>
  <si>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</si>
  <si>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</si>
  <si>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</si>
  <si>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</si>
  <si>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</si>
  <si>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</si>
  <si>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</si>
  <si>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</si>
  <si>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</si>
  <si>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</si>
  <si>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</si>
  <si>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</si>
  <si>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</si>
  <si>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</si>
  <si>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</si>
  <si>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</si>
  <si>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</si>
  <si>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</si>
  <si>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</si>
  <si>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</si>
  <si>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</si>
  <si>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</si>
  <si>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</si>
  <si>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</si>
  <si>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</si>
  <si>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</si>
  <si>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</si>
  <si>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</si>
  <si>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</si>
  <si>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</si>
  <si>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</si>
  <si>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</si>
  <si>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</si>
  <si>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</si>
  <si>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</si>
  <si>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</si>
  <si>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</si>
  <si>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</si>
  <si>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</si>
  <si>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</si>
  <si>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</si>
  <si>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</si>
  <si>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</si>
  <si>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</si>
  <si>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</si>
  <si>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</si>
  <si>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</si>
  <si>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</si>
  <si>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</si>
  <si>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</si>
  <si>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</si>
  <si>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</si>
  <si>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</si>
  <si>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</si>
  <si>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</si>
  <si>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</si>
  <si>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</si>
  <si>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</si>
  <si>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</si>
  <si>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</si>
  <si>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</si>
  <si>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</si>
  <si>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</si>
  <si>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</si>
  <si>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</si>
  <si>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</si>
  <si>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</si>
  <si>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</si>
  <si>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</si>
  <si>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</si>
  <si>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</si>
  <si>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</si>
  <si>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</si>
  <si>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</si>
  <si>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</si>
  <si>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</si>
  <si>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</si>
  <si>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</si>
  <si>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</si>
  <si>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</si>
  <si>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</si>
  <si>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</si>
  <si>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</si>
  <si>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</si>
  <si>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</si>
  <si>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</si>
  <si>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</si>
  <si>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</si>
  <si>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</si>
  <si>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</si>
  <si>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</si>
  <si>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</si>
  <si>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</si>
  <si>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</si>
  <si>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</si>
  <si>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</si>
  <si>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</si>
  <si>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</si>
  <si>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</si>
  <si>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</si>
  <si>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</si>
  <si>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</si>
  <si>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</si>
  <si>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</si>
  <si>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</si>
  <si>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</si>
  <si>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</si>
  <si>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</si>
  <si>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</si>
  <si>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</si>
  <si>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</si>
  <si>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</si>
  <si>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</si>
  <si>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</si>
  <si>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</si>
  <si>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</si>
  <si>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</si>
  <si>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</si>
  <si>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</si>
  <si>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</si>
  <si>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</si>
  <si>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</si>
  <si>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</si>
  <si>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</si>
  <si>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</si>
  <si>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</si>
  <si>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</si>
  <si>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</si>
  <si>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</si>
  <si>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</si>
  <si>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</si>
  <si>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</si>
  <si>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</si>
  <si>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</si>
  <si>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</si>
  <si>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</si>
  <si>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</si>
  <si>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</si>
  <si>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</si>
  <si>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</si>
  <si>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</si>
  <si>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</si>
  <si>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</si>
  <si>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</si>
  <si>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</si>
  <si>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</si>
  <si>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</si>
  <si>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</si>
  <si>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</si>
  <si>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</si>
  <si>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</si>
  <si>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</si>
  <si>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</si>
  <si>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</si>
  <si>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</si>
  <si>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</si>
  <si>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</si>
  <si>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</si>
  <si>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</si>
  <si>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</si>
  <si>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</si>
  <si>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</si>
  <si>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</si>
  <si>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</si>
  <si>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</si>
  <si>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</si>
  <si>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</si>
  <si>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</si>
  <si>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</si>
  <si>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</si>
  <si>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</si>
  <si>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</si>
  <si>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</si>
  <si>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</si>
  <si>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</si>
  <si>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</si>
  <si>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</si>
  <si>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</si>
  <si>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</si>
  <si>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</si>
  <si>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</si>
  <si>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</si>
  <si>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</si>
  <si>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</si>
  <si>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</si>
  <si>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</si>
  <si>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</si>
  <si>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</si>
  <si>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</si>
  <si>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</si>
  <si>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</si>
  <si>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</si>
  <si>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</si>
  <si>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</si>
  <si>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</si>
  <si>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</si>
  <si>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</si>
  <si>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</si>
  <si>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</si>
  <si>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</si>
  <si>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</si>
  <si>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</si>
  <si>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</si>
  <si>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</si>
  <si>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</si>
  <si>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</si>
  <si>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</si>
  <si>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</si>
  <si>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</si>
  <si>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</si>
  <si>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</si>
  <si>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</si>
  <si>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</si>
  <si>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</si>
  <si>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</si>
  <si>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</si>
  <si>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</si>
  <si>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</si>
  <si>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</si>
  <si>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</si>
  <si>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</si>
  <si>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</si>
  <si>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</si>
  <si>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</si>
  <si>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</si>
  <si>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</si>
  <si>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</si>
  <si>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</si>
  <si>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</si>
  <si>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</si>
  <si>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</si>
  <si>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</si>
  <si>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</si>
  <si>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</si>
  <si>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</si>
  <si>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</si>
  <si>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</si>
  <si>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</si>
  <si>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</si>
  <si>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</si>
  <si>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</si>
  <si>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</si>
  <si>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</si>
  <si>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</si>
  <si>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</si>
  <si>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</si>
  <si>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</si>
  <si>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</si>
  <si>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</si>
  <si>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</si>
  <si>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</si>
  <si>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</si>
  <si>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</si>
  <si>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</si>
  <si>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</si>
  <si>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</si>
  <si>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</si>
  <si>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</si>
  <si>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</si>
  <si>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</si>
  <si>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</si>
  <si>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</si>
  <si>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</si>
  <si>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</si>
  <si>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</si>
  <si>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</si>
  <si>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</si>
  <si>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</si>
  <si>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</si>
  <si>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</si>
  <si>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</si>
  <si>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</si>
  <si>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</si>
  <si>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</si>
  <si>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</si>
  <si>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</si>
  <si>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</si>
  <si>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</si>
  <si>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</si>
  <si>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</si>
  <si>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</si>
  <si>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</si>
  <si>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</si>
  <si>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</si>
  <si>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</si>
  <si>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</si>
  <si>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</si>
  <si>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</si>
  <si>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</si>
  <si>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</si>
  <si>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</si>
  <si>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</si>
  <si>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</si>
  <si>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</si>
  <si>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</si>
  <si>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</si>
  <si>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</si>
  <si>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</si>
  <si>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</si>
  <si>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</si>
  <si>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</si>
  <si>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</si>
  <si>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</si>
  <si>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</si>
  <si>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</si>
  <si>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</si>
  <si>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</si>
  <si>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</si>
  <si>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</si>
  <si>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</si>
  <si>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</si>
  <si>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</si>
  <si>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</si>
  <si>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</si>
  <si>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</si>
  <si>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</si>
  <si>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</si>
  <si>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</si>
  <si>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</si>
  <si>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</si>
  <si>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</si>
  <si>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</si>
  <si>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</si>
  <si>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</si>
  <si>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</si>
  <si>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</si>
  <si>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</si>
  <si>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</si>
  <si>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</si>
  <si>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</si>
  <si>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</si>
  <si>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</si>
  <si>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</si>
  <si>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</si>
  <si>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</si>
  <si>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</si>
  <si>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</si>
  <si>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</si>
  <si>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</si>
  <si>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</si>
  <si>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</si>
  <si>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</si>
  <si>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</si>
  <si>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</si>
  <si>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</si>
  <si>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</si>
  <si>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</si>
  <si>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</si>
  <si>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</si>
  <si>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</si>
  <si>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</si>
  <si>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</si>
  <si>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</si>
  <si>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</si>
  <si>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</si>
  <si>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</si>
  <si>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</si>
  <si>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</si>
  <si>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</si>
  <si>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</si>
  <si>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</si>
  <si>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</si>
  <si>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</si>
  <si>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</si>
  <si>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</si>
  <si>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</si>
  <si>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</si>
  <si>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</si>
  <si>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</si>
  <si>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</si>
  <si>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</si>
  <si>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</si>
  <si>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</si>
  <si>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</si>
  <si>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</si>
  <si>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</si>
  <si>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</si>
  <si>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</si>
  <si>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</si>
  <si>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</si>
  <si>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</si>
  <si>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</si>
  <si>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</si>
  <si>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</si>
  <si>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</si>
  <si>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</si>
  <si>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</si>
  <si>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</si>
  <si>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</si>
  <si>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</si>
  <si>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</si>
  <si>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</si>
  <si>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</si>
  <si>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</si>
  <si>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</si>
  <si>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</si>
  <si>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</si>
  <si>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</si>
  <si>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</si>
  <si>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</si>
  <si>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</si>
  <si>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</si>
  <si>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</si>
  <si>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</si>
  <si>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</si>
  <si>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</si>
  <si>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</si>
  <si>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</si>
  <si>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</si>
  <si>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</si>
  <si>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</si>
  <si>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</si>
  <si>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</si>
  <si>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</si>
  <si>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</si>
  <si>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</si>
  <si>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</si>
  <si>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</si>
  <si>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</si>
  <si>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</si>
  <si>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</si>
  <si>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</si>
  <si>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</si>
  <si>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</si>
  <si>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</si>
  <si>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</si>
  <si>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</si>
  <si>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</si>
  <si>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</si>
  <si>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</si>
  <si>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</si>
  <si>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</si>
  <si>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</si>
  <si>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</si>
  <si>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</si>
  <si>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</si>
  <si>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</si>
  <si>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</si>
  <si>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</si>
  <si>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</si>
  <si>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</si>
  <si>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</si>
  <si>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</si>
  <si>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</si>
  <si>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</si>
  <si>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</si>
  <si>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</si>
  <si>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</si>
  <si>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</si>
  <si>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</si>
  <si>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</si>
  <si>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</si>
  <si>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</si>
  <si>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</si>
  <si>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</si>
  <si>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</si>
  <si>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</si>
  <si>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</si>
  <si>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</si>
  <si>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</si>
  <si>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</si>
  <si>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</si>
  <si>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</si>
  <si>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</si>
  <si>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</si>
  <si>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</si>
  <si>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</si>
  <si>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</si>
  <si>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</si>
  <si>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</si>
  <si>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</si>
  <si>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</si>
  <si>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</si>
  <si>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</si>
  <si>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</si>
  <si>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</si>
  <si>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</si>
  <si>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</si>
  <si>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</si>
  <si>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</si>
  <si>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</si>
  <si>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</si>
  <si>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</si>
  <si>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</si>
  <si>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</si>
  <si>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</si>
  <si>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</si>
  <si>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</si>
  <si>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</si>
  <si>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</si>
  <si>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</si>
  <si>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</si>
  <si>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</si>
  <si>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</si>
  <si>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</si>
  <si>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</si>
  <si>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</si>
  <si>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</si>
  <si>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</si>
  <si>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</si>
  <si>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</si>
  <si>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</si>
  <si>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</si>
  <si>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</si>
  <si>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</si>
  <si>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</si>
  <si>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</si>
  <si>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</si>
  <si>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</si>
  <si>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</si>
  <si>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</si>
  <si>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</si>
  <si>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</si>
  <si>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</si>
  <si>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</si>
  <si>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</si>
  <si>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</si>
  <si>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</si>
  <si>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</si>
  <si>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</si>
  <si>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</si>
  <si>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</si>
  <si>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</si>
  <si>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</si>
  <si>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</si>
  <si>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</si>
  <si>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</si>
  <si>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</si>
  <si>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</si>
  <si>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</si>
  <si>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</si>
  <si>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</si>
  <si>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</si>
  <si>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</si>
  <si>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</si>
  <si>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</si>
  <si>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</si>
  <si>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</si>
  <si>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</si>
  <si>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</si>
  <si>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</si>
  <si>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</si>
  <si>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</si>
  <si>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</si>
  <si>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</si>
  <si>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</si>
  <si>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</si>
  <si>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</si>
  <si>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</si>
  <si>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</si>
  <si>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</si>
  <si>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</si>
  <si>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</si>
  <si>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</si>
  <si>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</si>
  <si>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</si>
  <si>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</si>
  <si>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</si>
  <si>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</si>
  <si>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</si>
  <si>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</si>
  <si>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</si>
  <si>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</si>
  <si>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</si>
  <si>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</si>
  <si>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</si>
  <si>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</si>
  <si>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</si>
  <si>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</si>
  <si>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</si>
  <si>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</si>
  <si>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</si>
  <si>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</si>
  <si>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</si>
  <si>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</si>
  <si>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</si>
  <si>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</si>
  <si>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</si>
  <si>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</si>
  <si>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</si>
  <si>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</si>
  <si>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</si>
  <si>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</si>
  <si>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</si>
  <si>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</si>
  <si>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</si>
  <si>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</si>
  <si>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</si>
  <si>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</si>
  <si>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</si>
  <si>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</si>
  <si>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</si>
  <si>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</si>
  <si>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</si>
  <si>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</si>
  <si>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</si>
  <si>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</si>
  <si>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</si>
  <si>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</si>
  <si>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</si>
  <si>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</si>
  <si>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</si>
  <si>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</si>
  <si>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</si>
  <si>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</si>
  <si>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</si>
  <si>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</si>
  <si>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</si>
  <si>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</si>
  <si>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</si>
  <si>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</si>
  <si>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</si>
  <si>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</si>
  <si>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</si>
  <si>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</si>
  <si>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</si>
  <si>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</si>
  <si>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</si>
  <si>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</si>
  <si>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</si>
  <si>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</si>
  <si>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</si>
  <si>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</si>
  <si>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</si>
  <si>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</si>
  <si>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</si>
  <si>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</si>
  <si>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</si>
  <si>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</si>
  <si>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</si>
  <si>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</si>
  <si>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</si>
  <si>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</si>
  <si>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</si>
  <si>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</si>
  <si>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</si>
  <si>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</si>
  <si>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</si>
  <si>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</si>
  <si>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</si>
  <si>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</si>
  <si>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</si>
  <si>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</si>
  <si>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</si>
  <si>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</si>
  <si>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</si>
  <si>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</si>
  <si>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</si>
  <si>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</si>
  <si>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</si>
  <si>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</si>
  <si>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</si>
  <si>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</si>
  <si>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</si>
  <si>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</si>
  <si>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</si>
  <si>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</si>
  <si>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</si>
  <si>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</si>
  <si>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</si>
  <si>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</si>
  <si>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</si>
  <si>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</si>
  <si>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</si>
  <si>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</si>
  <si>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</si>
  <si>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</si>
  <si>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</si>
  <si>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</si>
  <si>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</si>
  <si>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</si>
  <si>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</si>
  <si>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</si>
  <si>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</si>
  <si>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</si>
  <si>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</si>
  <si>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</si>
  <si>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</si>
  <si>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</si>
  <si>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</si>
  <si>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</si>
  <si>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</si>
  <si>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</si>
  <si>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</si>
  <si>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</si>
  <si>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</si>
  <si>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</si>
  <si>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</si>
  <si>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</si>
  <si>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</si>
  <si>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</si>
  <si>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</si>
  <si>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</si>
  <si>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</si>
  <si>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</si>
  <si>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</si>
  <si>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</si>
  <si>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</si>
  <si>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</si>
  <si>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</si>
  <si>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</si>
  <si>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</si>
  <si>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</si>
  <si>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</si>
  <si>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</si>
  <si>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</si>
  <si>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</si>
  <si>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</si>
  <si>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</si>
  <si>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</si>
  <si>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</si>
  <si>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</si>
  <si>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</si>
  <si>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</si>
  <si>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</si>
  <si>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</si>
  <si>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</si>
  <si>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</si>
  <si>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</si>
  <si>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</si>
  <si>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</si>
  <si>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</si>
  <si>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</si>
  <si>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</si>
  <si>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</si>
  <si>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</si>
  <si>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</si>
  <si>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</si>
  <si>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</si>
  <si>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</si>
  <si>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</si>
  <si>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</si>
  <si>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</si>
  <si>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</si>
  <si>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</si>
  <si>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</si>
  <si>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</si>
  <si>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</si>
  <si>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</si>
  <si>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</si>
  <si>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</si>
  <si>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</si>
  <si>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</si>
  <si>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</si>
  <si>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</si>
  <si>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</si>
  <si>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</si>
  <si>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</si>
  <si>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</si>
  <si>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</si>
  <si>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</si>
  <si>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</si>
  <si>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</si>
  <si>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</si>
  <si>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</si>
  <si>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</si>
  <si>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</si>
  <si>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</si>
  <si>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</si>
  <si>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</si>
  <si>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</si>
  <si>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</si>
  <si>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</si>
  <si>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</si>
  <si>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</si>
  <si>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</si>
  <si>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</si>
  <si>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</si>
  <si>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</si>
  <si>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</si>
  <si>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</si>
  <si>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</si>
  <si>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</si>
  <si>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</si>
  <si>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</si>
  <si>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</si>
  <si>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</si>
  <si>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</si>
  <si>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</si>
  <si>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</si>
  <si>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</si>
  <si>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</si>
  <si>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</si>
  <si>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</si>
  <si>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</si>
  <si>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</si>
  <si>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</si>
  <si>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</si>
  <si>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</si>
  <si>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</si>
  <si>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</si>
  <si>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</si>
  <si>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</si>
  <si>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</si>
  <si>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</si>
  <si>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</si>
  <si>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</si>
  <si>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</si>
  <si>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</si>
  <si>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</si>
  <si>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</si>
  <si>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</si>
  <si>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</si>
  <si>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</si>
  <si>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</si>
  <si>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</si>
  <si>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</si>
  <si>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</si>
  <si>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</si>
  <si>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</si>
  <si>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</si>
  <si>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</si>
  <si>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</si>
  <si>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</si>
  <si>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</si>
  <si>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</si>
  <si>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</si>
  <si>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</si>
  <si>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</si>
  <si>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</si>
  <si>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</si>
  <si>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</si>
  <si>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</si>
  <si>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</si>
  <si>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</si>
  <si>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</si>
  <si>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</si>
  <si>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</si>
  <si>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</si>
  <si>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</si>
  <si>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</si>
  <si>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</si>
  <si>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</si>
  <si>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</si>
  <si>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</si>
  <si>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</si>
  <si>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</si>
  <si>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</si>
  <si>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</si>
  <si>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</si>
  <si>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</si>
  <si>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</si>
  <si>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</si>
  <si>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</si>
  <si>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</si>
  <si>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</si>
  <si>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</si>
  <si>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</si>
  <si>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</si>
  <si>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</si>
  <si>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</si>
  <si>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</si>
  <si>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</si>
  <si>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</si>
  <si>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</si>
  <si>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</si>
  <si>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</si>
  <si>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</si>
  <si>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</si>
  <si>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</si>
  <si>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</si>
  <si>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</si>
  <si>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</si>
  <si>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</si>
  <si>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</si>
  <si>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</si>
  <si>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</si>
  <si>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</si>
  <si>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</si>
  <si>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</si>
  <si>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</si>
  <si>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</si>
  <si>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</si>
  <si>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</si>
  <si>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</si>
  <si>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</si>
  <si>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</si>
  <si>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</si>
  <si>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</si>
  <si>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</si>
  <si>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</si>
  <si>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</si>
  <si>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</si>
  <si>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</si>
  <si>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</si>
  <si>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</si>
  <si>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</si>
  <si>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</si>
  <si>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</si>
  <si>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</si>
  <si>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</si>
  <si>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</si>
  <si>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</si>
  <si>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</si>
  <si>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</si>
  <si>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</si>
  <si>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</si>
  <si>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</si>
  <si>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</si>
  <si>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</si>
  <si>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</si>
  <si>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</si>
  <si>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</si>
  <si>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</si>
  <si>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</si>
  <si>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</si>
  <si>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</si>
  <si>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</si>
  <si>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</si>
  <si>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</si>
  <si>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</si>
  <si>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</si>
  <si>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</si>
  <si>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</si>
  <si>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</si>
  <si>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</si>
  <si>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</si>
  <si>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</si>
  <si>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</si>
  <si>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</si>
  <si>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</si>
  <si>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</si>
  <si>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</si>
  <si>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</si>
  <si>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</si>
  <si>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</si>
  <si>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</si>
  <si>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</si>
  <si>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</si>
  <si>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</si>
  <si>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</si>
  <si>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</si>
  <si>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</si>
  <si>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</si>
  <si>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</si>
  <si>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</si>
  <si>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</si>
  <si>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</si>
  <si>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</si>
  <si>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</si>
  <si>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</si>
  <si>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</si>
  <si>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</si>
  <si>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</si>
  <si>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</si>
  <si>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</si>
  <si>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</si>
  <si>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</si>
  <si>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</si>
  <si>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</si>
  <si>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</si>
  <si>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</si>
  <si>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</si>
  <si>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</si>
  <si>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</si>
  <si>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</si>
  <si>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</si>
  <si>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</si>
  <si>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</si>
  <si>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</si>
  <si>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</si>
  <si>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</si>
  <si>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</si>
  <si>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</si>
  <si>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</si>
  <si>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</si>
  <si>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</si>
  <si>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</si>
  <si>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</si>
  <si>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</si>
  <si>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</si>
  <si>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</si>
  <si>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</si>
  <si>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</si>
  <si>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</si>
  <si>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</si>
  <si>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</si>
  <si>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</si>
  <si>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</si>
  <si>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</si>
  <si>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</si>
  <si>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</si>
  <si>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</si>
  <si>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</si>
  <si>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</si>
  <si>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</si>
  <si>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</si>
  <si>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</si>
  <si>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</si>
  <si>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</si>
  <si>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</si>
  <si>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</si>
  <si>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</si>
  <si>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</si>
  <si>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</si>
  <si>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</si>
  <si>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</si>
  <si>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</si>
  <si>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</si>
  <si>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</si>
  <si>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</si>
  <si>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</si>
  <si>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</si>
  <si>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</si>
  <si>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</si>
  <si>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</si>
  <si>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</si>
  <si>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</si>
  <si>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</si>
  <si>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</si>
  <si>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</si>
  <si>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</si>
  <si>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</si>
  <si>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</si>
  <si>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</si>
  <si>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</si>
  <si>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</si>
  <si>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</si>
  <si>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</si>
  <si>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</si>
  <si>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</si>
  <si>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</si>
  <si>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</si>
  <si>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</si>
  <si>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</si>
  <si>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</si>
  <si>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</si>
  <si>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</si>
  <si>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</si>
  <si>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</si>
  <si>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</si>
  <si>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</si>
  <si>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</si>
  <si>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</si>
  <si>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</si>
  <si>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</si>
  <si>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</si>
  <si>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</si>
  <si>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</si>
  <si>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</si>
  <si>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</si>
  <si>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</si>
  <si>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</si>
  <si>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</si>
  <si>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</si>
  <si>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</si>
  <si>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</si>
  <si>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</si>
  <si>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</si>
  <si>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</si>
  <si>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</si>
  <si>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</si>
  <si>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</si>
  <si>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</si>
  <si>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</si>
  <si>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</si>
  <si>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</si>
  <si>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</si>
  <si>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</si>
  <si>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</si>
  <si>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</si>
  <si>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</si>
  <si>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</si>
  <si>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</si>
  <si>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</si>
  <si>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</si>
  <si>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</si>
  <si>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</si>
  <si>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</si>
  <si>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</si>
  <si>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</si>
  <si>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</si>
  <si>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</si>
  <si>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</si>
  <si>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</si>
  <si>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</si>
  <si>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</si>
  <si>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</si>
  <si>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</si>
  <si>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</si>
  <si>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</si>
  <si>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</si>
  <si>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</si>
  <si>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</si>
  <si>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</si>
  <si>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</si>
  <si>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</si>
  <si>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</si>
  <si>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</si>
  <si>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</si>
  <si>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</si>
  <si>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</si>
  <si>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</si>
  <si>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</si>
  <si>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</si>
  <si>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</si>
  <si>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</si>
  <si>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</si>
  <si>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</si>
  <si>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</si>
  <si>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</si>
  <si>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</si>
  <si>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</si>
  <si>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</si>
  <si>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</si>
  <si>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</si>
  <si>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</si>
  <si>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</si>
  <si>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</si>
  <si>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</si>
  <si>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</si>
  <si>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</si>
  <si>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</si>
  <si>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</si>
  <si>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</si>
  <si>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</si>
  <si>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</si>
  <si>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</si>
  <si>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</si>
  <si>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</si>
  <si>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</si>
  <si>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</si>
  <si>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</si>
  <si>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</si>
  <si>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</si>
  <si>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</si>
  <si>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</si>
  <si>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</si>
  <si>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</si>
  <si>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</si>
  <si>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</si>
  <si>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</si>
  <si>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</si>
  <si>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</si>
  <si>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</si>
  <si>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</si>
  <si>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</si>
  <si>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</si>
  <si>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</si>
  <si>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</si>
  <si>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</si>
  <si>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</si>
  <si>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</si>
  <si>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</si>
  <si>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</si>
  <si>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</si>
  <si>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</si>
  <si>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</si>
  <si>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</si>
  <si>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</si>
  <si>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</si>
  <si>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</si>
  <si>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</si>
  <si>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</si>
  <si>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</si>
  <si>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</si>
  <si>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</si>
  <si>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</si>
  <si>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</si>
  <si>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</si>
  <si>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</si>
  <si>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</si>
  <si>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</si>
  <si>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</si>
  <si>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</si>
  <si>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</si>
  <si>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</si>
  <si>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</si>
  <si>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</si>
  <si>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</si>
  <si>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</si>
  <si>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</si>
  <si>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</si>
  <si>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</si>
  <si>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</si>
  <si>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</si>
  <si>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</si>
  <si>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</si>
  <si>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</si>
  <si>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</si>
  <si>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</si>
  <si>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</si>
  <si>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</si>
  <si>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</si>
  <si>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</si>
  <si>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</si>
  <si>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</si>
  <si>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</si>
  <si>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</si>
  <si>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</si>
  <si>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</si>
  <si>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</si>
  <si>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</si>
  <si>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</si>
  <si>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</si>
  <si>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</si>
  <si>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</si>
  <si>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</si>
  <si>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</si>
  <si>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</si>
  <si>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</si>
  <si>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</si>
  <si>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</si>
  <si>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</si>
  <si>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</si>
  <si>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</si>
  <si>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</si>
  <si>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</si>
  <si>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</si>
  <si>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</si>
  <si>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</si>
  <si>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</si>
  <si>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</si>
  <si>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</si>
  <si>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</si>
  <si>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</si>
  <si>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</si>
  <si>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</si>
  <si>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</si>
  <si>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</si>
  <si>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</si>
  <si>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</si>
  <si>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</si>
  <si>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</si>
  <si>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</si>
  <si>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</si>
  <si>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</si>
  <si>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</si>
  <si>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</si>
  <si>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</si>
  <si>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</si>
  <si>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</si>
  <si>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</si>
  <si>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</si>
  <si>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</si>
  <si>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</si>
  <si>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</si>
  <si>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</si>
  <si>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</si>
  <si>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</si>
  <si>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</si>
  <si>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</si>
  <si>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</si>
  <si>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</si>
  <si>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</si>
  <si>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</si>
  <si>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</si>
  <si>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</si>
  <si>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</si>
  <si>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</si>
  <si>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</si>
  <si>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</si>
  <si>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</si>
  <si>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</si>
  <si>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</si>
  <si>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</si>
  <si>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</si>
  <si>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</si>
  <si>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</si>
  <si>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</si>
  <si>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</si>
  <si>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</si>
  <si>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</si>
  <si>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</si>
  <si>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</si>
  <si>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</si>
  <si>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</si>
  <si>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</si>
  <si>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</si>
  <si>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</si>
  <si>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</si>
  <si>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</si>
  <si>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</si>
  <si>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</si>
  <si>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</si>
  <si>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</si>
  <si>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</si>
  <si>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</si>
  <si>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</si>
  <si>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</si>
  <si>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</si>
  <si>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</si>
  <si>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</si>
  <si>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</si>
  <si>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</si>
  <si>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</si>
  <si>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</si>
  <si>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</si>
  <si>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</si>
  <si>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</si>
  <si>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</si>
  <si>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</si>
  <si>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</si>
  <si>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</si>
  <si>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</si>
  <si>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</si>
  <si>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</si>
  <si>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</si>
  <si>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</si>
  <si>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</si>
  <si>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</si>
  <si>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</si>
  <si>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</si>
  <si>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</si>
  <si>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</si>
  <si>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</si>
  <si>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</si>
  <si>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</si>
  <si>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</si>
  <si>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</si>
  <si>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</si>
  <si>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</si>
  <si>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</si>
  <si>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</si>
  <si>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</si>
  <si>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</si>
  <si>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</si>
  <si>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</si>
  <si>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</si>
  <si>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</si>
  <si>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</si>
  <si>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</si>
  <si>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</si>
  <si>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</si>
  <si>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</si>
  <si>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</si>
  <si>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</si>
  <si>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</si>
  <si>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</si>
  <si>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</si>
  <si>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</si>
  <si>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</si>
  <si>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</si>
  <si>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</si>
  <si>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</si>
  <si>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</si>
  <si>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</si>
  <si>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</si>
  <si>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</si>
  <si>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</si>
  <si>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</si>
  <si>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</si>
  <si>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</si>
  <si>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</si>
  <si>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</si>
  <si>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</si>
  <si>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</si>
  <si>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</si>
  <si>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</si>
  <si>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</si>
  <si>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</si>
  <si>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</si>
  <si>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</si>
  <si>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</si>
  <si>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</si>
  <si>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</si>
  <si>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</si>
  <si>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</si>
  <si>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</si>
  <si>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</si>
  <si>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</si>
  <si>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</si>
  <si>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</si>
  <si>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</si>
  <si>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</si>
  <si>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</si>
  <si>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</si>
  <si>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</si>
  <si>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</si>
  <si>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</si>
  <si>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</si>
  <si>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</si>
  <si>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</si>
  <si>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</si>
  <si>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</si>
  <si>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</si>
  <si>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</si>
  <si>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</si>
  <si>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</si>
  <si>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</si>
  <si>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</si>
  <si>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</si>
  <si>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</si>
  <si>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</si>
  <si>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</si>
  <si>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</si>
  <si>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</si>
  <si>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</si>
  <si>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</si>
  <si>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</si>
  <si>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</si>
  <si>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</si>
  <si>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</si>
  <si>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</si>
  <si>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</si>
  <si>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</si>
  <si>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</si>
  <si>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</si>
  <si>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</si>
  <si>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</si>
  <si>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</si>
  <si>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</si>
  <si>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</si>
  <si>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</si>
  <si>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</si>
  <si>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</si>
  <si>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</si>
  <si>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</si>
  <si>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</si>
  <si>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</si>
  <si>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</si>
  <si>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</si>
  <si>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</si>
  <si>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</si>
  <si>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</si>
  <si>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</si>
  <si>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</si>
  <si>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</si>
  <si>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</si>
  <si>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</si>
  <si>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</si>
  <si>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</si>
  <si>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</si>
  <si>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</si>
  <si>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</si>
  <si>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</si>
  <si>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</si>
  <si>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</si>
  <si>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</si>
  <si>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</si>
  <si>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</si>
  <si>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</si>
  <si>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</si>
  <si>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</si>
  <si>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</si>
  <si>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</si>
  <si>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</si>
  <si>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</si>
  <si>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</si>
  <si>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</si>
  <si>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</si>
  <si>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</si>
  <si>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</si>
  <si>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</si>
  <si>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</si>
  <si>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</si>
  <si>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</si>
  <si>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</si>
  <si>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</si>
  <si>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</si>
  <si>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</si>
  <si>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</si>
  <si>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</si>
  <si>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</si>
  <si>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</si>
  <si>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</si>
  <si>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</si>
  <si>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</si>
  <si>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</si>
  <si>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</si>
  <si>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</si>
  <si>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</si>
  <si>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</si>
  <si>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</si>
  <si>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</si>
  <si>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</si>
  <si>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</si>
  <si>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</si>
  <si>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</si>
  <si>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</si>
  <si>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</si>
  <si>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</si>
  <si>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</si>
  <si>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</si>
  <si>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</si>
  <si>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</si>
  <si>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</si>
  <si>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</si>
  <si>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</si>
  <si>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</si>
  <si>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</si>
  <si>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</si>
  <si>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</si>
  <si>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</si>
  <si>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</si>
  <si>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</si>
  <si>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</si>
  <si>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</si>
  <si>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</si>
  <si>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</si>
  <si>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</si>
  <si>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</si>
  <si>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</si>
  <si>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</si>
  <si>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</si>
  <si>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</si>
  <si>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</si>
  <si>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</si>
  <si>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</si>
  <si>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</si>
  <si>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</si>
  <si>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</si>
  <si>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</si>
  <si>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</si>
  <si>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</si>
  <si>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</si>
  <si>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</si>
  <si>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</si>
  <si>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</si>
  <si>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</si>
  <si>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</si>
  <si>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</si>
  <si>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</si>
  <si>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</si>
  <si>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</si>
  <si>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</si>
  <si>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</si>
  <si>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</si>
  <si>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</si>
  <si>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</si>
  <si>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</si>
  <si>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</si>
  <si>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</si>
  <si>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</si>
  <si>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</si>
  <si>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</si>
  <si>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</si>
  <si>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</si>
  <si>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</si>
  <si>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</si>
  <si>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</si>
  <si>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</si>
  <si>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</si>
  <si>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</si>
  <si>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</si>
  <si>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</si>
  <si>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</si>
  <si>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</si>
  <si>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</si>
  <si>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</si>
  <si>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</si>
  <si>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</si>
  <si>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</si>
  <si>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</si>
  <si>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</si>
  <si>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</si>
  <si>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</si>
  <si>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</si>
  <si>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</si>
  <si>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</si>
  <si>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</si>
  <si>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</si>
  <si>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</si>
  <si>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</si>
  <si>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</si>
  <si>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</si>
  <si>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</si>
  <si>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</si>
  <si>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</si>
  <si>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</si>
  <si>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</si>
  <si>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</si>
  <si>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</si>
  <si>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</si>
  <si>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</si>
  <si>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</si>
  <si>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</si>
  <si>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</si>
  <si>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</si>
  <si>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</si>
  <si>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</si>
  <si>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</si>
  <si>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</si>
  <si>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</si>
  <si>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</si>
  <si>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</si>
  <si>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</si>
  <si>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</si>
  <si>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</si>
  <si>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</si>
  <si>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</si>
  <si>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</si>
  <si>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</si>
  <si>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</si>
  <si>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</si>
  <si>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</si>
  <si>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</si>
  <si>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</si>
  <si>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</si>
  <si>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</si>
  <si>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</si>
  <si>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</si>
  <si>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</si>
  <si>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</si>
  <si>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</si>
  <si>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</si>
  <si>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</si>
  <si>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</si>
  <si>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</si>
  <si>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</si>
  <si>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</si>
  <si>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</si>
  <si>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</si>
  <si>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</si>
  <si>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</si>
  <si>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</si>
  <si>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</si>
  <si>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</si>
  <si>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</si>
  <si>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</si>
  <si>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</si>
  <si>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</si>
  <si>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</si>
  <si>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</si>
  <si>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</si>
  <si>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</si>
  <si>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</si>
  <si>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</si>
  <si>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</si>
  <si>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</si>
  <si>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</si>
  <si>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</si>
  <si>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</si>
  <si>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</si>
  <si>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</si>
  <si>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</si>
  <si>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</si>
  <si>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</si>
  <si>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</si>
  <si>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</si>
  <si>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</si>
  <si>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</si>
  <si>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</si>
  <si>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</si>
  <si>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</si>
  <si>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</si>
  <si>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</si>
  <si>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</si>
  <si>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</si>
  <si>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</si>
  <si>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</si>
  <si>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</si>
  <si>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</si>
  <si>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</si>
  <si>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</si>
  <si>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</si>
  <si>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</si>
  <si>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</si>
  <si>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</si>
  <si>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</si>
  <si>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</si>
  <si>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</si>
  <si>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</si>
  <si>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</si>
  <si>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</si>
  <si>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</si>
  <si>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</si>
  <si>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</si>
  <si>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</si>
  <si>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</si>
  <si>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</si>
  <si>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</si>
  <si>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</si>
  <si>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</si>
  <si>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</si>
  <si>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</si>
  <si>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</si>
  <si>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</si>
  <si>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</si>
  <si>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</si>
  <si>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</si>
  <si>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</si>
  <si>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</si>
  <si>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</si>
  <si>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</si>
  <si>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</si>
  <si>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</si>
  <si>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</si>
  <si>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</si>
  <si>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</si>
  <si>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</si>
  <si>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</si>
  <si>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</si>
  <si>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</si>
  <si>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</si>
  <si>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</si>
  <si>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</si>
  <si>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</si>
  <si>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</si>
  <si>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</si>
  <si>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</si>
  <si>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</si>
  <si>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</si>
  <si>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</si>
  <si>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</si>
  <si>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</si>
  <si>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</si>
  <si>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</si>
  <si>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</si>
  <si>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</si>
  <si>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</si>
  <si>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</si>
  <si>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</si>
  <si>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</si>
  <si>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</si>
  <si>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</si>
  <si>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</si>
  <si>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</si>
  <si>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</si>
  <si>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</si>
  <si>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</si>
  <si>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</si>
  <si>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</si>
  <si>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</si>
  <si>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</si>
  <si>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</si>
  <si>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</si>
  <si>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</si>
  <si>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</si>
  <si>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</si>
  <si>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</si>
  <si>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</si>
  <si>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</si>
  <si>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</si>
  <si>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</si>
  <si>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</si>
  <si>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</si>
  <si>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</si>
  <si>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</si>
  <si>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</si>
  <si>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</si>
  <si>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</si>
  <si>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</si>
  <si>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</si>
  <si>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</si>
  <si>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</si>
  <si>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</si>
  <si>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</si>
  <si>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</si>
  <si>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</si>
  <si>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</si>
  <si>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</si>
  <si>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</si>
  <si>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</si>
  <si>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</si>
  <si>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</si>
  <si>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</si>
  <si>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</si>
  <si>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</si>
  <si>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</si>
  <si>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</si>
  <si>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</si>
  <si>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</si>
  <si>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</si>
  <si>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</si>
  <si>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</si>
  <si>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</si>
  <si>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</si>
  <si>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</si>
  <si>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</si>
  <si>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</si>
  <si>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</si>
  <si>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</si>
  <si>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</si>
  <si>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</si>
  <si>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</si>
  <si>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</si>
  <si>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</si>
  <si>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</si>
  <si>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</si>
  <si>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</si>
  <si>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</si>
  <si>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</si>
  <si>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</si>
  <si>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</si>
  <si>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</si>
  <si>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</si>
  <si>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</si>
  <si>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</si>
  <si>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</si>
  <si>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</si>
  <si>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</si>
  <si>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</si>
  <si>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</si>
  <si>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</si>
  <si>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</si>
  <si>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</si>
  <si>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</si>
  <si>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</si>
  <si>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</si>
  <si>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</si>
  <si>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</si>
  <si>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</si>
  <si>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</si>
  <si>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</si>
  <si>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</si>
  <si>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</si>
  <si>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</si>
  <si>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</si>
  <si>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</si>
  <si>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</si>
  <si>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</si>
  <si>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</si>
  <si>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</si>
  <si>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</si>
  <si>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</si>
  <si>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</si>
  <si>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</si>
  <si>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</si>
  <si>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</si>
  <si>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</si>
  <si>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</si>
  <si>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</si>
  <si>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</si>
  <si>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</si>
  <si>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</si>
  <si>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</si>
  <si>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</si>
  <si>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</si>
  <si>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</si>
  <si>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</si>
  <si>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</si>
  <si>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</si>
  <si>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</si>
  <si>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</si>
  <si>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</si>
  <si>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</si>
  <si>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</si>
  <si>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</si>
  <si>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</si>
  <si>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</si>
  <si>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</si>
  <si>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</si>
  <si>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</si>
  <si>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</si>
  <si>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</si>
  <si>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</si>
  <si>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</si>
  <si>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</si>
  <si>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</si>
  <si>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</si>
  <si>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</si>
  <si>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</si>
  <si>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</si>
  <si>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</si>
  <si>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</si>
  <si>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</si>
  <si>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</si>
  <si>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</si>
  <si>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</si>
  <si>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</si>
  <si>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</si>
  <si>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</si>
  <si>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</si>
  <si>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</si>
  <si>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</si>
  <si>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</si>
  <si>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</si>
  <si>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</si>
  <si>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</si>
  <si>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</si>
  <si>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</si>
  <si>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</si>
  <si>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</si>
  <si>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</si>
  <si>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</si>
  <si>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</si>
  <si>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</si>
  <si>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</si>
  <si>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</si>
  <si>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</si>
  <si>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</si>
  <si>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</si>
  <si>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</si>
  <si>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</si>
  <si>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</si>
  <si>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</si>
  <si>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</si>
  <si>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</si>
  <si>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</si>
  <si>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</si>
  <si>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</si>
  <si>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</si>
  <si>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</si>
  <si>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</si>
  <si>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</si>
  <si>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</si>
  <si>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</si>
  <si>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</si>
  <si>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</si>
  <si>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</si>
  <si>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</si>
  <si>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</si>
  <si>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</si>
  <si>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</si>
  <si>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</si>
  <si>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</si>
  <si>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</si>
  <si>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</si>
  <si>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</si>
  <si>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</si>
  <si>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</si>
  <si>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</si>
  <si>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</si>
  <si>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</si>
  <si>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</si>
  <si>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</si>
  <si>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</si>
  <si>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</si>
  <si>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</si>
  <si>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</si>
  <si>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</si>
  <si>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</si>
  <si>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</si>
  <si>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</si>
  <si>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</si>
  <si>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</si>
  <si>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</si>
  <si>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</si>
  <si>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</si>
  <si>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</si>
  <si>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</si>
  <si>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</si>
  <si>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</si>
  <si>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</si>
  <si>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</si>
  <si>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</si>
  <si>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</si>
  <si>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</si>
  <si>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</si>
  <si>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</si>
  <si>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</si>
  <si>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</si>
  <si>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</si>
  <si>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</si>
  <si>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</si>
  <si>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</si>
  <si>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</si>
  <si>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</si>
  <si>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</si>
  <si>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</si>
  <si>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</si>
  <si>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</si>
  <si>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</si>
  <si>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</si>
  <si>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</si>
  <si>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</si>
  <si>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</si>
  <si>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</si>
  <si>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</si>
  <si>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</si>
  <si>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</si>
  <si>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</si>
  <si>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</si>
  <si>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</si>
  <si>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</si>
  <si>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</si>
  <si>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</si>
  <si>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</si>
  <si>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</si>
  <si>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</si>
  <si>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</si>
  <si>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</si>
  <si>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</si>
  <si>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</si>
  <si>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</si>
  <si>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</si>
  <si>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</si>
  <si>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</si>
  <si>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</si>
  <si>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</si>
  <si>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</si>
  <si>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</si>
  <si>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</si>
  <si>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</si>
  <si>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</si>
  <si>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</si>
  <si>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</si>
  <si>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</si>
  <si>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</si>
  <si>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</si>
  <si>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</si>
  <si>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</si>
  <si>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</si>
  <si>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</si>
  <si>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</si>
  <si>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</si>
  <si>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</si>
  <si>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</si>
  <si>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</si>
  <si>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</si>
  <si>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</si>
  <si>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</si>
  <si>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</si>
  <si>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</si>
  <si>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</si>
  <si>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</si>
  <si>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</si>
  <si>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</si>
  <si>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</si>
  <si>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</si>
  <si>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</si>
  <si>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</si>
  <si>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</si>
  <si>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</si>
  <si>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</si>
  <si>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</si>
  <si>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</si>
  <si>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</si>
  <si>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</si>
  <si>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</si>
  <si>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</si>
  <si>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</si>
  <si>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</si>
  <si>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</si>
  <si>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</si>
  <si>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</si>
  <si>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</si>
  <si>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</si>
  <si>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</si>
  <si>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</si>
  <si>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</si>
  <si>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</si>
  <si>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</si>
  <si>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</si>
  <si>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</si>
  <si>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</si>
  <si>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</si>
  <si>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</si>
  <si>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</si>
  <si>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</si>
  <si>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</si>
  <si>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</si>
  <si>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</si>
  <si>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</si>
  <si>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</si>
  <si>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</si>
  <si>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</si>
  <si>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</si>
  <si>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</si>
  <si>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</si>
  <si>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</si>
  <si>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</si>
  <si>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</si>
  <si>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</si>
  <si>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</si>
  <si>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</si>
  <si>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</si>
  <si>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</si>
  <si>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</si>
  <si>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</si>
  <si>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</si>
  <si>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</si>
  <si>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</si>
  <si>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</si>
  <si>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</si>
  <si>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</si>
  <si>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</si>
  <si>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</si>
  <si>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</si>
  <si>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</si>
  <si>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</si>
  <si>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</si>
  <si>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</si>
  <si>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</si>
  <si>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</si>
  <si>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</si>
  <si>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</si>
  <si>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</si>
  <si>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</si>
  <si>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</si>
  <si>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</si>
  <si>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</si>
  <si>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</si>
  <si>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</si>
  <si>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</si>
  <si>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</si>
  <si>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</si>
  <si>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</si>
  <si>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</si>
  <si>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</si>
  <si>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</si>
  <si>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</si>
  <si>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</si>
  <si>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</si>
  <si>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</si>
  <si>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</si>
  <si>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</si>
  <si>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</si>
  <si>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</si>
  <si>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</si>
  <si>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</si>
  <si>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</si>
  <si>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</si>
  <si>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</si>
  <si>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</si>
  <si>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</si>
  <si>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</si>
  <si>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</si>
  <si>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</si>
  <si>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</si>
  <si>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</si>
  <si>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</si>
  <si>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</si>
  <si>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</si>
  <si>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</si>
  <si>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</si>
  <si>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</si>
  <si>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</si>
  <si>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</si>
  <si>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</si>
  <si>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</si>
  <si>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</si>
  <si>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</si>
  <si>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</si>
  <si>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</si>
  <si>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</si>
  <si>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</si>
  <si>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</si>
  <si>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</si>
  <si>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</si>
  <si>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</si>
  <si>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</si>
  <si>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</si>
  <si>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</si>
  <si>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</si>
  <si>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</si>
  <si>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</si>
  <si>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</si>
  <si>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</si>
  <si>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</si>
  <si>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</si>
  <si>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</si>
  <si>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</si>
  <si>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</si>
  <si>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</si>
  <si>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</si>
  <si>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</si>
  <si>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</si>
  <si>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</si>
  <si>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</si>
  <si>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</si>
  <si>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</si>
  <si>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</si>
  <si>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</si>
  <si>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</si>
  <si>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</si>
  <si>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</si>
  <si>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</si>
  <si>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</si>
  <si>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</si>
  <si>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</si>
  <si>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</si>
  <si>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</si>
  <si>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</si>
  <si>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</si>
  <si>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</si>
  <si>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</si>
  <si>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</si>
  <si>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</si>
  <si>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</si>
  <si>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</si>
  <si>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</si>
  <si>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</si>
  <si>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</si>
  <si>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</si>
  <si>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</si>
  <si>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</si>
  <si>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</si>
  <si>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</si>
  <si>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</si>
  <si>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</si>
  <si>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</si>
  <si>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</si>
  <si>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</si>
  <si>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</si>
  <si>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</si>
  <si>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</si>
  <si>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</si>
  <si>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</si>
  <si>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</si>
  <si>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</si>
  <si>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</si>
  <si>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</si>
  <si>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</si>
  <si>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</si>
  <si>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</si>
  <si>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</si>
  <si>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</si>
  <si>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</si>
  <si>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</si>
  <si>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</si>
  <si>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</si>
  <si>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</si>
  <si>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</si>
  <si>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</si>
  <si>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</si>
  <si>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</si>
  <si>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</si>
  <si>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</si>
  <si>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</si>
  <si>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</si>
  <si>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</si>
  <si>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</si>
  <si>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</si>
  <si>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</si>
  <si>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</si>
  <si>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</si>
  <si>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</si>
  <si>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</si>
  <si>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</si>
  <si>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</si>
  <si>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</si>
  <si>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</si>
  <si>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</si>
  <si>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</si>
  <si>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</si>
  <si>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</si>
  <si>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</si>
  <si>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</si>
  <si>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</si>
  <si>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</si>
  <si>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</si>
  <si>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</si>
  <si>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</si>
  <si>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</si>
  <si>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</si>
  <si>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</si>
  <si>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</si>
  <si>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</si>
  <si>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</si>
  <si>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</si>
  <si>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</si>
  <si>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</si>
  <si>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</si>
  <si>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</si>
  <si>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</si>
  <si>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</si>
  <si>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</si>
  <si>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</si>
  <si>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</si>
  <si>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</si>
  <si>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</si>
  <si>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</si>
  <si>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</si>
  <si>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</si>
  <si>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</si>
  <si>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</si>
  <si>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</si>
  <si>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</si>
  <si>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</si>
  <si>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</si>
  <si>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</si>
  <si>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</si>
  <si>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</si>
  <si>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</si>
  <si>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</si>
  <si>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</si>
  <si>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</si>
  <si>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</si>
  <si>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</si>
  <si>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</si>
  <si>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</si>
  <si>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</si>
  <si>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</si>
  <si>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</si>
  <si>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</si>
  <si>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</si>
  <si>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</si>
  <si>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</si>
  <si>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</si>
  <si>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</si>
  <si>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</si>
  <si>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</si>
  <si>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</si>
  <si>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</si>
  <si>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</si>
  <si>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</si>
  <si>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</si>
  <si>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</si>
  <si>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</si>
  <si>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</si>
  <si>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</si>
  <si>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</si>
  <si>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</si>
  <si>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</si>
  <si>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</si>
  <si>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</si>
  <si>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</si>
  <si>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</si>
  <si>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</si>
  <si>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</si>
  <si>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</si>
  <si>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</si>
  <si>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</si>
  <si>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</si>
  <si>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</si>
  <si>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</si>
  <si>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</si>
  <si>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</si>
  <si>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</si>
  <si>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</si>
  <si>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</si>
  <si>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</si>
  <si>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</si>
  <si>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</si>
  <si>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</si>
  <si>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</si>
  <si>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</si>
  <si>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</si>
  <si>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</si>
  <si>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</si>
  <si>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</si>
  <si>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</si>
  <si>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</si>
  <si>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</si>
  <si>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</si>
  <si>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</si>
  <si>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</si>
  <si>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</si>
  <si>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</si>
  <si>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</si>
  <si>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</si>
  <si>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</si>
  <si>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</si>
  <si>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</si>
  <si>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</si>
  <si>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</si>
  <si>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</si>
  <si>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</si>
  <si>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</si>
  <si>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</si>
  <si>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</si>
  <si>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</si>
  <si>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</si>
  <si>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</si>
  <si>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</si>
  <si>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</si>
  <si>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</si>
  <si>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</si>
  <si>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</si>
  <si>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</si>
  <si>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</si>
  <si>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</si>
  <si>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</si>
  <si>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</si>
  <si>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</si>
  <si>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</si>
  <si>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</si>
  <si>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</si>
  <si>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</si>
  <si>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</si>
  <si>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</si>
  <si>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</si>
  <si>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</si>
  <si>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</si>
  <si>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</si>
  <si>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</si>
  <si>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</si>
  <si>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</si>
  <si>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</si>
  <si>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</si>
  <si>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</si>
  <si>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</si>
  <si>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</si>
  <si>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</si>
  <si>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</si>
  <si>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</si>
  <si>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</si>
  <si>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</si>
  <si>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</si>
  <si>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</si>
  <si>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</si>
  <si>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</si>
  <si>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</si>
  <si>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</si>
  <si>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</si>
  <si>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</si>
  <si>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</si>
  <si>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</si>
  <si>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</si>
  <si>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</si>
  <si>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</si>
  <si>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</si>
  <si>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</si>
  <si>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</si>
  <si>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</si>
  <si>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</si>
  <si>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</si>
  <si>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</si>
  <si>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</si>
  <si>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</si>
  <si>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</si>
  <si>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</si>
  <si>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</si>
  <si>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</si>
  <si>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</si>
  <si>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</si>
  <si>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</si>
  <si>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</si>
  <si>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</si>
  <si>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</si>
  <si>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</si>
  <si>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</si>
  <si>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</si>
  <si>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</si>
  <si>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</si>
  <si>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</si>
  <si>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</si>
  <si>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</si>
  <si>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</si>
  <si>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</si>
  <si>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</si>
  <si>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</si>
  <si>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</si>
  <si>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</si>
  <si>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</si>
  <si>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</si>
  <si>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</si>
  <si>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</si>
  <si>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</si>
  <si>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</si>
  <si>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</si>
  <si>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</si>
  <si>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</si>
  <si>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</si>
  <si>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</si>
  <si>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</si>
  <si>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</si>
  <si>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</si>
  <si>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</si>
  <si>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</si>
  <si>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</si>
  <si>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</si>
  <si>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</si>
  <si>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</si>
  <si>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</si>
  <si>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</si>
  <si>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</si>
  <si>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</si>
  <si>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</si>
  <si>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</si>
  <si>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</si>
  <si>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</si>
  <si>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</si>
  <si>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</si>
  <si>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</si>
  <si>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</si>
  <si>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</si>
  <si>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</si>
  <si>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</si>
  <si>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</si>
  <si>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</si>
  <si>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</si>
  <si>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</si>
  <si>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</si>
  <si>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</si>
  <si>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</si>
  <si>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</si>
  <si>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</si>
  <si>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</si>
  <si>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</si>
  <si>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</si>
  <si>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</si>
  <si>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</si>
  <si>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</si>
  <si>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</si>
  <si>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</si>
  <si>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</si>
  <si>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</si>
  <si>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</si>
  <si>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</si>
  <si>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</si>
  <si>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</si>
  <si>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</si>
  <si>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</si>
  <si>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</si>
  <si>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</si>
  <si>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</si>
  <si>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</si>
  <si>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</si>
  <si>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</si>
  <si>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</si>
  <si>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</si>
  <si>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</si>
  <si>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</si>
  <si>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</si>
  <si>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</si>
  <si>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</si>
  <si>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</si>
  <si>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</si>
  <si>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</si>
  <si>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</si>
  <si>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</si>
  <si>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</si>
  <si>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</si>
  <si>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</si>
  <si>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</si>
  <si>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</si>
  <si>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</si>
  <si>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</si>
  <si>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</si>
  <si>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</si>
  <si>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</si>
  <si>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</si>
  <si>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</si>
  <si>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</si>
  <si>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</si>
  <si>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</si>
  <si>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</si>
  <si>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</si>
  <si>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</si>
  <si>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</si>
  <si>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</si>
  <si>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</si>
  <si>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</si>
  <si>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</si>
  <si>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</si>
  <si>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</si>
  <si>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</si>
  <si>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</si>
  <si>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</si>
  <si>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</si>
  <si>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</si>
  <si>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</si>
  <si>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</si>
  <si>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</si>
  <si>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</si>
  <si>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</si>
  <si>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</si>
  <si>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</si>
  <si>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</si>
  <si>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</si>
  <si>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</si>
  <si>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</si>
  <si>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</si>
  <si>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</si>
  <si>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</si>
  <si>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</si>
  <si>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</si>
  <si>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</si>
  <si>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</si>
  <si>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</si>
  <si>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</si>
  <si>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</si>
  <si>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</si>
  <si>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</si>
  <si>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</si>
  <si>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</si>
  <si>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</si>
  <si>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</si>
  <si>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</si>
  <si>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</si>
  <si>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</si>
  <si>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</si>
  <si>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</si>
  <si>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</si>
  <si>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</si>
  <si>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</si>
  <si>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</si>
  <si>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</si>
  <si>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</si>
  <si>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</si>
  <si>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</si>
  <si>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</si>
  <si>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</si>
  <si>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</si>
  <si>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</si>
  <si>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</si>
  <si>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</si>
  <si>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</si>
  <si>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</si>
  <si>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</si>
  <si>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</si>
  <si>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</si>
  <si>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</si>
  <si>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</si>
  <si>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</si>
  <si>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</si>
  <si>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</si>
  <si>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</si>
  <si>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</si>
  <si>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</si>
  <si>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</si>
  <si>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</si>
  <si>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</si>
  <si>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</si>
  <si>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</si>
  <si>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</si>
  <si>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</si>
  <si>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</si>
  <si>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</si>
  <si>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</si>
  <si>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</si>
  <si>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</si>
  <si>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</si>
  <si>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</si>
  <si>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</si>
  <si>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</si>
  <si>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</si>
  <si>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</si>
  <si>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</si>
  <si>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</si>
  <si>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</si>
  <si>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</si>
  <si>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</si>
  <si>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</si>
  <si>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</si>
  <si>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</si>
  <si>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</si>
  <si>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</si>
  <si>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</si>
  <si>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</si>
  <si>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</si>
  <si>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</si>
  <si>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</si>
  <si>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</si>
  <si>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</si>
  <si>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</si>
  <si>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</si>
  <si>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</si>
  <si>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</si>
  <si>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</si>
  <si>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</si>
  <si>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</si>
  <si>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</si>
  <si>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</si>
  <si>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</si>
  <si>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</si>
  <si>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</si>
  <si>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</si>
  <si>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</si>
  <si>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</si>
  <si>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</si>
  <si>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</si>
  <si>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</si>
  <si>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</si>
  <si>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</si>
  <si>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</si>
  <si>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</si>
  <si>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</si>
  <si>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</si>
  <si>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</si>
  <si>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</si>
  <si>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</si>
  <si>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</si>
  <si>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</si>
  <si>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</si>
  <si>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</si>
  <si>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</si>
  <si>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</si>
  <si>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</si>
  <si>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</si>
  <si>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</si>
  <si>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</si>
  <si>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</si>
  <si>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</si>
  <si>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</si>
  <si>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</si>
  <si>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</si>
  <si>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</si>
  <si>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</si>
  <si>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</si>
  <si>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</si>
  <si>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</si>
  <si>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</si>
  <si>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</si>
  <si>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</si>
  <si>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</si>
  <si>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</si>
  <si>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</si>
  <si>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</si>
  <si>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</si>
  <si>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</si>
  <si>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</si>
  <si>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</si>
  <si>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</si>
  <si>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</si>
  <si>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</si>
  <si>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</si>
  <si>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</si>
  <si>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</si>
  <si>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</si>
  <si>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</si>
  <si>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</si>
  <si>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</si>
  <si>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</si>
  <si>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</si>
  <si>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</si>
  <si>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</si>
  <si>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</si>
  <si>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</si>
  <si>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</si>
  <si>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</si>
  <si>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</si>
  <si>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</si>
  <si>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</si>
  <si>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</si>
  <si>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</si>
  <si>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</si>
  <si>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</si>
  <si>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</si>
  <si>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</si>
  <si>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</si>
  <si>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</si>
  <si>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</si>
  <si>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</si>
  <si>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</si>
  <si>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</si>
  <si>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</si>
  <si>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</si>
  <si>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</si>
  <si>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</si>
  <si>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</si>
  <si>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</si>
  <si>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</si>
  <si>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</si>
  <si>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</si>
  <si>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</si>
  <si>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</si>
  <si>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</si>
  <si>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</si>
  <si>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</si>
  <si>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</si>
  <si>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</si>
  <si>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</si>
  <si>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</si>
  <si>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</si>
  <si>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</si>
  <si>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</si>
  <si>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</si>
  <si>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</si>
  <si>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</si>
  <si>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</si>
  <si>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</si>
  <si>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</si>
  <si>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</si>
  <si>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</si>
  <si>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</si>
  <si>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</si>
  <si>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</si>
  <si>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</si>
  <si>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</si>
  <si>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</si>
  <si>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</si>
  <si>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</si>
  <si>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</si>
  <si>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</si>
  <si>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</si>
  <si>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</si>
  <si>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</si>
  <si>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</si>
  <si>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</si>
  <si>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</si>
  <si>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</si>
  <si>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</si>
  <si>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</si>
  <si>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</si>
  <si>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</si>
  <si>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</si>
  <si>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</si>
  <si>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</si>
  <si>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</si>
  <si>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</si>
  <si>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</si>
  <si>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</si>
  <si>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</si>
  <si>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</si>
  <si>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</si>
  <si>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</si>
  <si>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</si>
  <si>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</si>
  <si>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</si>
  <si>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</si>
  <si>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</si>
  <si>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</si>
  <si>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</si>
  <si>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</si>
  <si>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</si>
  <si>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</si>
  <si>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</si>
  <si>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</si>
  <si>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</si>
  <si>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</si>
  <si>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</si>
  <si>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</si>
  <si>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</si>
  <si>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</si>
  <si>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</si>
  <si>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</si>
  <si>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</si>
  <si>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</si>
  <si>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</si>
  <si>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</si>
  <si>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</si>
  <si>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</si>
  <si>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</si>
  <si>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</si>
  <si>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</si>
  <si>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</si>
  <si>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</si>
  <si>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</si>
  <si>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</si>
  <si>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</si>
  <si>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</si>
  <si>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</si>
  <si>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</si>
  <si>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</si>
  <si>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</si>
  <si>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</si>
  <si>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</si>
  <si>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</si>
  <si>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</si>
  <si>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</si>
  <si>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</si>
  <si>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</si>
  <si>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</si>
  <si>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</si>
  <si>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</si>
  <si>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</si>
  <si>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</si>
  <si>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</si>
  <si>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</si>
  <si>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</si>
  <si>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</si>
  <si>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</si>
  <si>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</si>
  <si>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</si>
  <si>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</si>
  <si>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</si>
  <si>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</si>
  <si>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</si>
  <si>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</si>
  <si>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</si>
  <si>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</si>
  <si>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</si>
  <si>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</si>
  <si>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</si>
  <si>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</si>
  <si>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</si>
  <si>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</si>
  <si>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</si>
  <si>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</si>
  <si>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</si>
  <si>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</si>
  <si>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</si>
  <si>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</si>
  <si>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</si>
  <si>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</si>
  <si>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</si>
  <si>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</si>
  <si>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</si>
  <si>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</si>
  <si>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</si>
  <si>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</si>
  <si>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</si>
  <si>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</si>
  <si>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</si>
  <si>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</si>
  <si>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</si>
  <si>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</si>
  <si>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</si>
  <si>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</si>
  <si>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</si>
  <si>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</si>
  <si>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</si>
  <si>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</si>
  <si>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</si>
  <si>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</si>
  <si>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</si>
  <si>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</si>
  <si>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</si>
  <si>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</si>
  <si>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</si>
  <si>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</si>
  <si>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</si>
  <si>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</si>
  <si>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</si>
  <si>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</si>
  <si>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</si>
  <si>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</si>
  <si>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</si>
  <si>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</si>
  <si>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</si>
  <si>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</si>
  <si>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</si>
  <si>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</si>
  <si>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</si>
  <si>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</si>
  <si>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</si>
  <si>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</si>
  <si>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</si>
  <si>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</si>
  <si>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</si>
  <si>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</si>
  <si>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</si>
  <si>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</si>
  <si>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</si>
  <si>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</si>
  <si>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</si>
  <si>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</si>
  <si>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</si>
  <si>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</si>
  <si>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</si>
  <si>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</si>
  <si>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</si>
  <si>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</si>
  <si>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</si>
  <si>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</si>
  <si>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</si>
  <si>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</si>
  <si>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</si>
  <si>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</si>
  <si>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</si>
  <si>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</si>
  <si>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</si>
  <si>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</si>
  <si>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</si>
  <si>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</si>
  <si>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</si>
  <si>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</si>
  <si>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</si>
  <si>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</si>
  <si>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</si>
  <si>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</si>
  <si>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</si>
  <si>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</si>
  <si>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</si>
  <si>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</si>
  <si>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</si>
  <si>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</si>
  <si>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</si>
  <si>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</si>
  <si>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</si>
  <si>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</si>
  <si>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</si>
  <si>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</si>
  <si>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</si>
  <si>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</si>
  <si>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</si>
  <si>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</si>
  <si>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</si>
  <si>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</si>
  <si>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</si>
  <si>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</si>
  <si>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</si>
  <si>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</si>
  <si>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</si>
  <si>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</si>
  <si>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</si>
  <si>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</si>
  <si>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</si>
  <si>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</si>
  <si>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</si>
  <si>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</si>
  <si>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</si>
  <si>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</si>
  <si>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</si>
  <si>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</si>
  <si>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</si>
  <si>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</si>
  <si>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</si>
  <si>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</si>
  <si>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</si>
  <si>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</si>
  <si>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</si>
  <si>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</si>
  <si>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</si>
  <si>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</si>
  <si>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</si>
  <si>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</si>
  <si>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</si>
  <si>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</si>
  <si>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</si>
  <si>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</si>
  <si>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</si>
  <si>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</si>
  <si>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</si>
  <si>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</si>
  <si>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</si>
  <si>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</si>
  <si>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</si>
  <si>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</si>
  <si>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</si>
  <si>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</si>
  <si>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</si>
  <si>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</si>
  <si>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</si>
  <si>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</si>
  <si>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</si>
  <si>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</si>
  <si>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</si>
  <si>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</si>
  <si>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</si>
  <si>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</si>
  <si>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</si>
  <si>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</si>
  <si>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</si>
  <si>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</si>
  <si>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</si>
  <si>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</si>
  <si>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</si>
  <si>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</si>
  <si>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</si>
  <si>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</si>
  <si>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</si>
  <si>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</si>
  <si>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</si>
  <si>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</si>
  <si>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</si>
  <si>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</si>
  <si>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</si>
  <si>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</si>
  <si>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</si>
  <si>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</si>
  <si>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</si>
  <si>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</si>
  <si>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</si>
  <si>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</si>
  <si>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</si>
  <si>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</si>
  <si>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</si>
  <si>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</si>
  <si>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</si>
  <si>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</si>
  <si>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</si>
  <si>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</si>
  <si>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</si>
  <si>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</si>
  <si>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</si>
  <si>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</si>
  <si>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</si>
  <si>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</si>
  <si>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</si>
  <si>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</si>
  <si>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</si>
  <si>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</si>
  <si>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</si>
  <si>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</si>
  <si>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</si>
  <si>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</si>
  <si>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</si>
  <si>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</si>
  <si>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</si>
  <si>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</si>
  <si>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</si>
  <si>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</si>
  <si>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</si>
  <si>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</si>
  <si>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</si>
  <si>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</si>
  <si>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</si>
  <si>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</si>
  <si>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</si>
  <si>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</si>
  <si>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</si>
  <si>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</si>
  <si>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</si>
  <si>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</si>
  <si>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</si>
  <si>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</si>
  <si>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</si>
  <si>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</si>
  <si>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</si>
  <si>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</si>
  <si>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</si>
  <si>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</si>
  <si>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</si>
  <si>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</si>
  <si>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</si>
  <si>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</si>
  <si>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</si>
  <si>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</si>
  <si>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</si>
  <si>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</si>
  <si>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</si>
  <si>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</si>
  <si>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</si>
  <si>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</si>
  <si>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</si>
  <si>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</si>
  <si>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</si>
  <si>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</si>
  <si>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</si>
  <si>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</si>
  <si>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</si>
  <si>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</si>
  <si>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</si>
  <si>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</si>
  <si>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</si>
  <si>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</si>
  <si>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</si>
  <si>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</si>
  <si>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</si>
  <si>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</si>
  <si>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</si>
  <si>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</si>
  <si>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</si>
  <si>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</si>
  <si>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</si>
  <si>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</si>
  <si>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</si>
  <si>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</si>
  <si>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</si>
  <si>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</si>
  <si>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</si>
  <si>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</si>
  <si>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</si>
  <si>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</si>
  <si>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</si>
  <si>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</si>
  <si>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</si>
  <si>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</si>
  <si>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</si>
  <si>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</si>
  <si>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</si>
  <si>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</si>
  <si>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</si>
  <si>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</si>
  <si>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</si>
  <si>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</si>
  <si>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</si>
  <si>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</si>
  <si>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</si>
  <si>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</si>
  <si>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</si>
  <si>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</si>
  <si>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</si>
  <si>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</si>
  <si>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</si>
  <si>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</si>
  <si>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</si>
  <si>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</si>
  <si>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</si>
  <si>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</si>
  <si>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</si>
  <si>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</si>
  <si>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</si>
  <si>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</si>
  <si>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</si>
  <si>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</si>
  <si>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</si>
  <si>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</si>
  <si>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</si>
  <si>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</si>
  <si>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</si>
  <si>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</si>
  <si>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</si>
  <si>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</si>
  <si>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</si>
  <si>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</si>
  <si>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</si>
  <si>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</si>
  <si>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</si>
  <si>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</si>
  <si>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</si>
  <si>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</si>
  <si>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</si>
  <si>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</si>
  <si>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</si>
  <si>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</si>
  <si>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</si>
  <si>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</si>
  <si>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</si>
  <si>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</si>
  <si>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</si>
  <si>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</si>
  <si>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</si>
  <si>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</si>
  <si>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</si>
  <si>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</si>
  <si>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</si>
  <si>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</si>
  <si>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</si>
  <si>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</si>
  <si>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</si>
  <si>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</si>
  <si>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</si>
  <si>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</si>
  <si>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</si>
  <si>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</si>
  <si>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</si>
  <si>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</si>
  <si>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</si>
  <si>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</si>
  <si>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</si>
  <si>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</si>
  <si>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</si>
  <si>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</si>
  <si>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</si>
  <si>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</si>
  <si>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</si>
  <si>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</si>
  <si>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</si>
  <si>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</si>
  <si>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</si>
  <si>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</si>
  <si>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</si>
  <si>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</si>
  <si>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</si>
  <si>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</si>
  <si>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</si>
  <si>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</si>
  <si>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</si>
  <si>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</si>
  <si>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</si>
  <si>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</si>
  <si>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</si>
  <si>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</si>
  <si>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</si>
  <si>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</si>
  <si>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</si>
  <si>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</si>
  <si>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</si>
  <si>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</si>
  <si>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</si>
  <si>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</si>
  <si>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</si>
  <si>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</si>
  <si>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</si>
  <si>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</si>
  <si>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</si>
  <si>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</si>
  <si>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</si>
  <si>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</si>
  <si>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</si>
  <si>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</si>
  <si>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</si>
  <si>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</si>
  <si>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</si>
  <si>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</si>
  <si>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</si>
  <si>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</si>
  <si>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</si>
  <si>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</si>
  <si>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</si>
  <si>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</si>
  <si>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</si>
  <si>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</si>
  <si>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</si>
  <si>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</si>
  <si>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</si>
  <si>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</si>
  <si>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</si>
  <si>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</si>
  <si>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</si>
  <si>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</si>
  <si>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</si>
  <si>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</si>
  <si>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</si>
  <si>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</si>
  <si>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</si>
  <si>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</si>
  <si>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</si>
  <si>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</si>
  <si>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</si>
  <si>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</si>
  <si>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</si>
  <si>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</si>
  <si>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</si>
  <si>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</si>
  <si>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</si>
  <si>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</si>
  <si>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</si>
  <si>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</si>
  <si>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</si>
  <si>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</si>
  <si>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</si>
  <si>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</si>
  <si>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</si>
  <si>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</si>
  <si>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</si>
  <si>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</si>
  <si>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</si>
  <si>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</si>
  <si>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</si>
  <si>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</si>
  <si>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</si>
  <si>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</si>
  <si>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</si>
  <si>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</si>
  <si>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</si>
  <si>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</si>
  <si>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</si>
  <si>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</si>
  <si>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</si>
  <si>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</si>
  <si>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</si>
  <si>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</si>
  <si>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</si>
  <si>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</si>
  <si>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</si>
  <si>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</si>
  <si>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</si>
  <si>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</si>
  <si>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</si>
  <si>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</si>
  <si>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</si>
  <si>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</si>
  <si>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</si>
  <si>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</si>
  <si>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</si>
  <si>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</si>
  <si>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</si>
  <si>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</si>
  <si>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</si>
  <si>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</si>
  <si>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</si>
  <si>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</si>
  <si>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</si>
  <si>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</si>
  <si>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</si>
  <si>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</si>
  <si>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</si>
  <si>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</si>
  <si>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</si>
  <si>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</si>
  <si>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</si>
  <si>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</si>
  <si>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</si>
  <si>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</si>
  <si>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</si>
  <si>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</si>
  <si>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</si>
  <si>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</si>
  <si>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</si>
  <si>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</si>
  <si>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</si>
  <si>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</si>
  <si>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</si>
  <si>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</si>
  <si>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</si>
  <si>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</si>
  <si>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</si>
  <si>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</si>
  <si>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</si>
  <si>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</si>
  <si>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</si>
  <si>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</si>
  <si>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</si>
  <si>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</si>
  <si>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</si>
  <si>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</si>
  <si>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</si>
  <si>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</si>
  <si>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</si>
  <si>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</si>
  <si>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</si>
  <si>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</si>
  <si>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</si>
  <si>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</si>
  <si>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</si>
  <si>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</si>
  <si>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</si>
  <si>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</si>
  <si>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</si>
  <si>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</si>
  <si>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</si>
  <si>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</si>
  <si>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</si>
  <si>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</si>
  <si>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</si>
  <si>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</si>
  <si>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</si>
  <si>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</si>
  <si>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</si>
  <si>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</si>
  <si>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</si>
  <si>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</si>
  <si>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</si>
  <si>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</si>
  <si>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</si>
  <si>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</si>
  <si>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</si>
  <si>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</si>
  <si>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</si>
  <si>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</si>
  <si>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</si>
  <si>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</si>
  <si>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</si>
  <si>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</si>
  <si>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</si>
  <si>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</si>
  <si>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</si>
  <si>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</si>
  <si>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</si>
  <si>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</si>
  <si>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</si>
  <si>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</si>
  <si>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</si>
  <si>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</si>
  <si>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</si>
  <si>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</si>
  <si>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</si>
  <si>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</si>
  <si>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</si>
  <si>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</si>
  <si>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</si>
  <si>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</si>
  <si>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</si>
  <si>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</si>
  <si>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</si>
  <si>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</si>
  <si>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</si>
  <si>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</si>
  <si>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</si>
  <si>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</si>
  <si>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</si>
  <si>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</si>
  <si>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</si>
  <si>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</si>
  <si>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</si>
  <si>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</si>
  <si>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</si>
  <si>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</si>
  <si>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</si>
  <si>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</si>
  <si>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</si>
  <si>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</si>
  <si>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</si>
  <si>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</si>
  <si>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</si>
  <si>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</si>
  <si>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</si>
  <si>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</si>
  <si>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</si>
  <si>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</si>
  <si>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</si>
  <si>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</si>
  <si>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</si>
  <si>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</si>
  <si>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</si>
  <si>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</si>
  <si>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</si>
  <si>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</si>
  <si>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</si>
  <si>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</si>
  <si>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</si>
  <si>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</si>
  <si>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</si>
  <si>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</si>
  <si>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</si>
  <si>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</si>
  <si>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</si>
  <si>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</si>
  <si>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</si>
  <si>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</si>
  <si>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</si>
  <si>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</si>
  <si>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</si>
  <si>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</si>
  <si>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</si>
  <si>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</si>
  <si>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</si>
  <si>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</si>
  <si>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</si>
  <si>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</si>
  <si>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</si>
  <si>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</si>
  <si>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</si>
  <si>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</si>
  <si>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</si>
  <si>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</si>
  <si>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</si>
  <si>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</si>
  <si>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</si>
  <si>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</si>
  <si>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</si>
  <si>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</si>
  <si>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</si>
  <si>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</si>
  <si>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</si>
  <si>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</si>
  <si>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</si>
  <si>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</si>
  <si>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</si>
  <si>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</si>
  <si>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</si>
  <si>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</si>
  <si>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</si>
  <si>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</si>
  <si>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</si>
  <si>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</si>
  <si>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</si>
  <si>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</si>
  <si>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</si>
  <si>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</si>
  <si>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</si>
  <si>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</si>
  <si>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</si>
  <si>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</si>
  <si>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</si>
  <si>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</si>
  <si>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</si>
  <si>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</si>
  <si>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</si>
  <si>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</si>
  <si>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</si>
  <si>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</si>
  <si>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</si>
  <si>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</si>
  <si>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</si>
  <si>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</si>
  <si>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</si>
  <si>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</si>
  <si>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</si>
  <si>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</si>
  <si>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</si>
  <si>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</si>
  <si>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</si>
  <si>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</si>
  <si>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</si>
  <si>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</si>
  <si>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</si>
  <si>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</si>
  <si>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</si>
  <si>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</si>
  <si>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</si>
  <si>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</si>
  <si>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</si>
  <si>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</si>
  <si>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</si>
  <si>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</si>
  <si>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</si>
  <si>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</si>
  <si>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</si>
  <si>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</si>
  <si>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</si>
  <si>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</si>
  <si>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</si>
  <si>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</si>
  <si>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</si>
  <si>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</si>
  <si>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</si>
  <si>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</si>
  <si>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</si>
  <si>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</si>
  <si>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</si>
  <si>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</si>
  <si>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</si>
  <si>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</si>
  <si>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</si>
  <si>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</si>
  <si>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</si>
  <si>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</si>
  <si>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</si>
  <si>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</si>
  <si>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</si>
  <si>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</si>
  <si>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</si>
  <si>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</si>
  <si>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</si>
  <si>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</si>
  <si>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</si>
  <si>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</si>
  <si>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</si>
  <si>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</si>
  <si>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</si>
  <si>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</si>
  <si>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</si>
  <si>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</si>
  <si>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</si>
  <si>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</si>
  <si>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</si>
  <si>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</si>
  <si>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</si>
  <si>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</si>
  <si>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</si>
  <si>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</si>
  <si>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</si>
  <si>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</si>
  <si>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</si>
  <si>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</si>
  <si>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</si>
  <si>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</si>
  <si>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</si>
  <si>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</si>
  <si>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</si>
  <si>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</si>
  <si>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</si>
  <si>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</si>
  <si>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</si>
  <si>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</si>
  <si>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</si>
  <si>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</si>
  <si>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</si>
  <si>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</si>
  <si>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</si>
  <si>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</si>
  <si>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</si>
  <si>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</si>
  <si>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</si>
  <si>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</si>
  <si>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</si>
  <si>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</si>
  <si>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</si>
  <si>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</si>
  <si>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</si>
  <si>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</si>
  <si>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</si>
  <si>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</si>
  <si>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</si>
  <si>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</si>
  <si>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</si>
  <si>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</si>
  <si>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</si>
  <si>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</si>
  <si>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</si>
  <si>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</si>
  <si>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</si>
  <si>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</si>
  <si>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</si>
  <si>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</si>
  <si>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</si>
  <si>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</si>
  <si>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</si>
  <si>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</si>
  <si>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</si>
  <si>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</si>
  <si>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</si>
  <si>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</si>
  <si>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</si>
  <si>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</si>
  <si>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</si>
  <si>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</si>
  <si>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</si>
  <si>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</si>
  <si>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</si>
  <si>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</si>
  <si>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</si>
  <si>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</si>
  <si>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</si>
  <si>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</si>
  <si>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</si>
  <si>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</si>
  <si>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</si>
  <si>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</si>
  <si>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</si>
  <si>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</si>
  <si>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</si>
  <si>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</si>
  <si>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</si>
  <si>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</si>
  <si>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</si>
  <si>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</si>
  <si>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</si>
  <si>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</si>
  <si>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</si>
  <si>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</si>
  <si>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</si>
  <si>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</si>
  <si>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</si>
  <si>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</si>
  <si>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</si>
  <si>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</si>
  <si>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</si>
  <si>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</si>
  <si>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</si>
  <si>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</si>
  <si>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</si>
  <si>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</si>
  <si>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</si>
  <si>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</si>
  <si>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</si>
  <si>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</si>
  <si>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</si>
  <si>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</si>
  <si>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</si>
  <si>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</si>
  <si>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</si>
  <si>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</si>
  <si>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</si>
  <si>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</si>
  <si>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</si>
  <si>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</si>
  <si>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</si>
  <si>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</si>
  <si>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</si>
  <si>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</si>
  <si>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</si>
  <si>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</si>
  <si>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</si>
  <si>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</si>
  <si>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</si>
  <si>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</si>
  <si>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</si>
  <si>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</si>
  <si>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</si>
  <si>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</si>
  <si>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</si>
  <si>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</si>
  <si>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</si>
  <si>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</si>
  <si>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</si>
  <si>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</si>
  <si>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</si>
  <si>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</si>
  <si>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</si>
  <si>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</si>
  <si>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</si>
  <si>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</si>
  <si>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</si>
  <si>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</si>
  <si>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</si>
  <si>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</si>
  <si>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</si>
  <si>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</si>
  <si>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</si>
  <si>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</si>
  <si>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</si>
  <si>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</si>
  <si>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</si>
  <si>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</si>
  <si>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</si>
  <si>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</si>
  <si>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</si>
  <si>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</si>
  <si>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</si>
  <si>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</si>
  <si>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</si>
  <si>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</si>
  <si>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</si>
  <si>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</si>
  <si>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</si>
  <si>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</si>
  <si>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</si>
  <si>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</si>
  <si>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</si>
  <si>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</si>
  <si>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</si>
  <si>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</si>
  <si>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</si>
  <si>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</si>
  <si>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</si>
  <si>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</si>
  <si>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</si>
  <si>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</si>
  <si>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</si>
  <si>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</si>
  <si>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</si>
  <si>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</si>
  <si>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</si>
  <si>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</si>
  <si>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</si>
  <si>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</si>
  <si>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</si>
  <si>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</si>
  <si>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</si>
  <si>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</si>
  <si>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</si>
  <si>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</si>
  <si>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</si>
  <si>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</si>
  <si>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</si>
  <si>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</si>
  <si>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</si>
  <si>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</si>
  <si>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</si>
  <si>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</si>
  <si>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</si>
  <si>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</si>
  <si>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</si>
  <si>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</si>
  <si>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</si>
  <si>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</si>
  <si>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</si>
  <si>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</si>
  <si>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</si>
  <si>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</si>
  <si>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</si>
  <si>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</si>
  <si>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</si>
  <si>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</si>
  <si>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</si>
  <si>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</si>
  <si>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</si>
  <si>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</si>
  <si>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</si>
  <si>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</si>
  <si>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</si>
  <si>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</si>
  <si>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</si>
  <si>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</si>
  <si>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</si>
  <si>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</si>
  <si>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</si>
  <si>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</si>
  <si>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</si>
  <si>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</si>
  <si>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</si>
  <si>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</si>
  <si>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</si>
  <si>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</si>
  <si>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</si>
  <si>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</si>
  <si>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</si>
  <si>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</si>
  <si>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</si>
  <si>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</si>
  <si>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</si>
  <si>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</si>
  <si>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</si>
  <si>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</si>
  <si>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</si>
  <si>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</si>
  <si>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</si>
  <si>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</si>
  <si>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</si>
  <si>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</si>
  <si>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</si>
  <si>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</si>
  <si>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</si>
  <si>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</si>
  <si>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</si>
  <si>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</si>
  <si>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</si>
  <si>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</si>
  <si>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</si>
  <si>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</si>
  <si>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</si>
  <si>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</si>
  <si>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</si>
  <si>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</si>
  <si>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</si>
  <si>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</si>
  <si>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</si>
  <si>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</si>
  <si>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</si>
  <si>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</si>
  <si>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</si>
  <si>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</si>
  <si>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</si>
  <si>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</si>
  <si>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</si>
  <si>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</si>
  <si>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</si>
  <si>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</si>
  <si>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</si>
  <si>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</si>
  <si>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</si>
  <si>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</si>
  <si>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</si>
  <si>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</si>
  <si>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</si>
  <si>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</si>
  <si>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</si>
  <si>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</si>
  <si>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</si>
  <si>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</si>
  <si>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</si>
  <si>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</si>
  <si>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</si>
  <si>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</si>
  <si>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</si>
  <si>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</si>
  <si>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</si>
  <si>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</si>
  <si>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</si>
  <si>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</si>
  <si>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</si>
  <si>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</si>
  <si>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</si>
  <si>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</si>
  <si>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</si>
  <si>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</si>
  <si>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</si>
  <si>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</si>
  <si>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</si>
  <si>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</si>
  <si>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</si>
  <si>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</si>
  <si>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</si>
  <si>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</si>
  <si>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</si>
  <si>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</si>
  <si>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</si>
  <si>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</si>
  <si>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</si>
  <si>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</si>
  <si>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</si>
  <si>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</si>
  <si>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</si>
  <si>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</si>
  <si>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</si>
  <si>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</si>
  <si>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</si>
  <si>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</si>
  <si>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</si>
  <si>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</si>
  <si>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</si>
  <si>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</si>
  <si>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</si>
  <si>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</si>
  <si>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</si>
  <si>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</si>
  <si>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</si>
  <si>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</si>
  <si>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</si>
  <si>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</si>
  <si>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</si>
  <si>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</si>
  <si>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</si>
  <si>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</si>
  <si>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</si>
  <si>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</si>
  <si>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</si>
  <si>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</si>
  <si>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</si>
  <si>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</si>
  <si>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</si>
  <si>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</si>
  <si>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</si>
  <si>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</si>
  <si>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</si>
  <si>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</si>
  <si>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</si>
  <si>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</si>
  <si>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</si>
  <si>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</si>
  <si>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</si>
  <si>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</si>
  <si>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</si>
  <si>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</si>
  <si>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</si>
  <si>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</si>
  <si>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</si>
  <si>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</si>
  <si>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</si>
  <si>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</si>
  <si>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</si>
  <si>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</si>
  <si>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</si>
  <si>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</si>
  <si>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</si>
  <si>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</si>
  <si>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</si>
  <si>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</si>
  <si>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</si>
  <si>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</si>
  <si>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</si>
  <si>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</si>
  <si>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</si>
  <si>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</si>
  <si>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</si>
  <si>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</si>
  <si>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</si>
  <si>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</si>
  <si>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</si>
  <si>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</si>
  <si>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</si>
  <si>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</si>
  <si>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</si>
  <si>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</si>
  <si>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</si>
  <si>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</si>
  <si>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</si>
  <si>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</si>
  <si>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</si>
  <si>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</si>
  <si>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</si>
  <si>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</si>
  <si>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</si>
  <si>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</si>
  <si>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</si>
  <si>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</si>
  <si>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</si>
  <si>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</si>
  <si>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</si>
  <si>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</si>
  <si>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</si>
  <si>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</si>
  <si>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</si>
  <si>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</si>
  <si>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</si>
  <si>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</si>
  <si>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</si>
  <si>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</si>
  <si>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</si>
  <si>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</si>
  <si>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</si>
  <si>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</si>
  <si>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</si>
  <si>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</si>
  <si>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</si>
  <si>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</si>
  <si>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</si>
  <si>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</si>
  <si>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</si>
  <si>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</si>
  <si>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</si>
  <si>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</si>
  <si>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</si>
  <si>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</si>
  <si>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</si>
  <si>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</si>
  <si>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</si>
  <si>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</si>
  <si>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</si>
  <si>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</si>
  <si>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</si>
  <si>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</si>
  <si>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</si>
  <si>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</si>
  <si>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</si>
  <si>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</si>
  <si>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</si>
  <si>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</si>
  <si>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</si>
  <si>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</si>
  <si>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</si>
  <si>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</si>
  <si>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</si>
  <si>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</si>
  <si>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</si>
  <si>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</si>
  <si>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</si>
  <si>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</si>
  <si>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</si>
  <si>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</si>
  <si>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</si>
  <si>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</si>
  <si>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</si>
  <si>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</si>
  <si>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</si>
  <si>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</si>
  <si>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</si>
  <si>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</si>
  <si>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</si>
  <si>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</si>
  <si>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</si>
  <si>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</si>
  <si>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</si>
  <si>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</si>
  <si>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</si>
  <si>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</si>
  <si>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</si>
  <si>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</si>
  <si>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</si>
  <si>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</si>
  <si>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</si>
  <si>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</si>
  <si>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</si>
  <si>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</si>
  <si>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</si>
  <si>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</si>
  <si>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</si>
  <si>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</si>
  <si>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</si>
  <si>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</si>
  <si>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</si>
  <si>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</si>
  <si>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</si>
  <si>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</si>
  <si>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</si>
  <si>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</si>
  <si>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</si>
  <si>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</si>
  <si>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</si>
  <si>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</si>
  <si>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</si>
  <si>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</si>
  <si>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</si>
  <si>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</si>
  <si>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</si>
  <si>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</si>
  <si>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</si>
  <si>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</si>
  <si>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</si>
  <si>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</si>
  <si>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</si>
  <si>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</si>
  <si>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</si>
  <si>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</si>
  <si>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</si>
  <si>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</si>
  <si>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</si>
  <si>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</si>
  <si>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</si>
  <si>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</si>
  <si>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</si>
  <si>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</si>
  <si>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</si>
  <si>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</si>
  <si>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</si>
  <si>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</si>
  <si>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</si>
  <si>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</si>
  <si>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</si>
  <si>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</si>
  <si>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</si>
  <si>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</si>
  <si>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</si>
  <si>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</si>
  <si>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</si>
  <si>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</si>
  <si>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</si>
  <si>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</si>
  <si>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</si>
  <si>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</si>
  <si>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</si>
  <si>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</si>
  <si>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</si>
  <si>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</si>
  <si>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</si>
  <si>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</si>
  <si>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</si>
  <si>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</si>
  <si>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</si>
  <si>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</si>
  <si>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</si>
  <si>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</si>
  <si>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</si>
  <si>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</si>
  <si>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</si>
  <si>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</si>
  <si>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</si>
  <si>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</si>
  <si>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</si>
  <si>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</si>
  <si>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</si>
  <si>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</si>
  <si>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</si>
  <si>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</si>
  <si>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</si>
  <si>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</si>
  <si>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</si>
  <si>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</si>
  <si>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</si>
  <si>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</si>
  <si>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</si>
  <si>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</si>
  <si>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</si>
  <si>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</si>
  <si>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</si>
  <si>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</si>
  <si>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</si>
  <si>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</si>
  <si>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</si>
  <si>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</si>
  <si>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</si>
  <si>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</si>
  <si>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</si>
  <si>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</si>
  <si>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</si>
  <si>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</si>
  <si>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</si>
  <si>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</si>
  <si>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</si>
  <si>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</si>
  <si>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</si>
  <si>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</si>
  <si>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</si>
  <si>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</si>
  <si>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</si>
  <si>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</si>
  <si>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</si>
  <si>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</si>
  <si>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</si>
  <si>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</si>
  <si>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</si>
  <si>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</si>
  <si>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</si>
  <si>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</si>
  <si>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</si>
  <si>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</si>
  <si>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</si>
  <si>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</si>
  <si>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</si>
  <si>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</si>
  <si>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</si>
  <si>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</si>
  <si>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</si>
  <si>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</si>
  <si>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</si>
  <si>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</si>
  <si>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</si>
  <si>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</si>
  <si>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</si>
  <si>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</si>
  <si>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</si>
  <si>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</si>
  <si>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</si>
  <si>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</si>
  <si>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</si>
  <si>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</si>
  <si>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</si>
  <si>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</si>
  <si>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</si>
  <si>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</si>
  <si>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</si>
  <si>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</si>
  <si>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</si>
  <si>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</si>
  <si>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</si>
  <si>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</si>
  <si>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</si>
  <si>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</si>
  <si>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</si>
  <si>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</si>
  <si>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</si>
  <si>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</si>
  <si>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</si>
  <si>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</si>
  <si>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</si>
  <si>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</si>
  <si>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</si>
  <si>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</si>
  <si>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</si>
  <si>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</si>
  <si>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</si>
  <si>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</si>
  <si>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</si>
  <si>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</si>
  <si>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</si>
  <si>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</si>
  <si>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</si>
  <si>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</si>
  <si>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</si>
  <si>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</si>
  <si>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</si>
  <si>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</si>
  <si>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</si>
  <si>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</si>
  <si>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</si>
  <si>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</si>
  <si>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</si>
  <si>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</si>
  <si>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</si>
  <si>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</si>
  <si>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</si>
  <si>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</si>
  <si>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</si>
  <si>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</si>
  <si>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</si>
  <si>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</si>
  <si>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</si>
  <si>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</si>
  <si>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</si>
  <si>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</si>
  <si>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</si>
  <si>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</si>
  <si>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</si>
  <si>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</si>
  <si>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</si>
  <si>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</si>
  <si>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</si>
  <si>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</si>
  <si>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</si>
  <si>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</si>
  <si>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</si>
  <si>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</si>
  <si>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</si>
  <si>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</si>
  <si>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</si>
  <si>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</si>
  <si>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</si>
  <si>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</si>
  <si>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</si>
  <si>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</si>
  <si>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</si>
  <si>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</si>
  <si>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</si>
  <si>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</si>
  <si>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</si>
  <si>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</si>
  <si>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</si>
  <si>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</si>
  <si>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</si>
  <si>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</si>
  <si>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</si>
  <si>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</si>
  <si>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</si>
  <si>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</si>
  <si>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</si>
  <si>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</si>
  <si>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</si>
  <si>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</si>
  <si>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</si>
  <si>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</si>
  <si>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</si>
  <si>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</si>
  <si>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</si>
  <si>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</si>
  <si>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</si>
  <si>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</si>
  <si>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</si>
  <si>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</si>
  <si>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</si>
  <si>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</si>
  <si>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</si>
  <si>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</si>
  <si>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</si>
  <si>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</si>
  <si>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</si>
  <si>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</si>
  <si>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</si>
  <si>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</si>
  <si>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</si>
  <si>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</si>
  <si>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</si>
  <si>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</si>
  <si>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</si>
  <si>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</si>
  <si>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</si>
  <si>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</si>
  <si>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</si>
  <si>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</si>
  <si>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</si>
  <si>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</si>
  <si>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</si>
  <si>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</si>
  <si>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</si>
  <si>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</si>
  <si>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</si>
  <si>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</si>
  <si>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</si>
  <si>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</si>
  <si>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</si>
  <si>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</si>
  <si>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</si>
  <si>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</si>
  <si>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</si>
  <si>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</si>
  <si>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</si>
  <si>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</si>
  <si>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</si>
  <si>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</si>
  <si>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</si>
  <si>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</si>
  <si>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</si>
  <si>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</si>
  <si>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</si>
  <si>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</si>
  <si>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</si>
  <si>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</si>
  <si>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</si>
  <si>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</si>
  <si>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</si>
  <si>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</si>
  <si>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</si>
  <si>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</si>
  <si>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</si>
  <si>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</si>
  <si>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</si>
  <si>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</si>
  <si>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</si>
  <si>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</si>
  <si>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</si>
  <si>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</si>
  <si>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</si>
  <si>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</si>
  <si>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</si>
  <si>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</si>
  <si>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</si>
  <si>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</si>
  <si>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</si>
  <si>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</si>
  <si>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</si>
  <si>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</si>
  <si>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</si>
  <si>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</si>
  <si>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</si>
  <si>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</si>
  <si>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</si>
  <si>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</si>
  <si>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</si>
  <si>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</si>
  <si>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</si>
  <si>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</si>
  <si>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</si>
  <si>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</si>
  <si>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</si>
  <si>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</si>
  <si>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</si>
  <si>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</si>
  <si>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</si>
  <si>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</si>
  <si>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</si>
  <si>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</si>
  <si>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</si>
  <si>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</si>
  <si>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</si>
  <si>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</si>
  <si>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</si>
  <si>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</si>
  <si>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</si>
  <si>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</si>
  <si>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</si>
  <si>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</si>
  <si>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</si>
  <si>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</si>
  <si>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</si>
  <si>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</si>
  <si>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</si>
  <si>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</si>
  <si>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</si>
  <si>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</si>
  <si>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</si>
  <si>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</si>
  <si>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</si>
  <si>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</si>
  <si>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</si>
  <si>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</si>
  <si>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</si>
  <si>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</si>
  <si>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</si>
  <si>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</si>
  <si>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</si>
  <si>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</si>
  <si>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</si>
  <si>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</si>
  <si>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</si>
  <si>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</si>
  <si>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</si>
  <si>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</si>
  <si>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</si>
  <si>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</si>
  <si>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</si>
  <si>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</si>
  <si>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</si>
  <si>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</si>
  <si>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</si>
  <si>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</si>
  <si>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</si>
  <si>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</si>
  <si>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</si>
  <si>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</si>
  <si>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</si>
  <si>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</si>
  <si>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</si>
  <si>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</si>
  <si>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</si>
  <si>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</si>
  <si>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</si>
  <si>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</si>
  <si>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</si>
  <si>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</si>
  <si>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</si>
  <si>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</si>
  <si>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</si>
  <si>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</si>
  <si>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</si>
  <si>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</si>
  <si>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</si>
  <si>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</si>
  <si>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</si>
  <si>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</si>
  <si>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</si>
  <si>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</si>
  <si>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</si>
  <si>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</si>
  <si>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</si>
  <si>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</si>
  <si>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</si>
  <si>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</si>
  <si>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</si>
  <si>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</si>
  <si>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</si>
  <si>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</si>
  <si>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</si>
  <si>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</si>
  <si>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</si>
  <si>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</si>
  <si>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</si>
  <si>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</si>
  <si>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</si>
  <si>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</si>
  <si>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</si>
  <si>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</si>
  <si>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</si>
  <si>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</si>
  <si>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</si>
  <si>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</si>
  <si>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</si>
  <si>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</si>
  <si>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</si>
  <si>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</si>
  <si>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</si>
  <si>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</si>
  <si>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</si>
  <si>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</si>
  <si>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</si>
  <si>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</si>
  <si>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</si>
  <si>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</si>
  <si>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</si>
  <si>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</si>
  <si>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</si>
  <si>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</si>
  <si>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</si>
  <si>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</si>
  <si>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</si>
  <si>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</si>
  <si>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</si>
  <si>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</si>
  <si>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</si>
  <si>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</si>
  <si>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</si>
  <si>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</si>
  <si>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</si>
  <si>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</si>
  <si>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</si>
  <si>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</si>
  <si>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</si>
  <si>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</si>
  <si>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</si>
  <si>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</si>
  <si>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</si>
  <si>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</si>
  <si>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</si>
  <si>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</si>
  <si>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</si>
  <si>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</si>
  <si>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</si>
  <si>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</si>
  <si>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</si>
  <si>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</si>
  <si>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</si>
  <si>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</si>
  <si>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</si>
  <si>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</si>
  <si>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</si>
  <si>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</si>
  <si>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</si>
  <si>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</si>
  <si>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</si>
  <si>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</si>
  <si>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</si>
  <si>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</si>
  <si>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</si>
  <si>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</si>
  <si>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</si>
  <si>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</si>
  <si>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</si>
  <si>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</si>
  <si>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</si>
  <si>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</si>
  <si>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</si>
  <si>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</si>
  <si>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</si>
  <si>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</si>
  <si>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</si>
  <si>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</si>
  <si>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</si>
  <si>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</si>
  <si>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</si>
  <si>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</si>
  <si>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</si>
  <si>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</si>
  <si>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</si>
  <si>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</si>
  <si>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</si>
  <si>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</si>
  <si>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</si>
  <si>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</si>
  <si>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</si>
  <si>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</si>
  <si>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</si>
  <si>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</si>
  <si>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</si>
  <si>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</si>
  <si>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</si>
  <si>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</si>
  <si>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</si>
  <si>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</si>
  <si>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</si>
  <si>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</si>
  <si>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</si>
  <si>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</si>
  <si>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</si>
  <si>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</si>
  <si>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</si>
  <si>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</si>
  <si>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</si>
  <si>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</si>
  <si>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</si>
  <si>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</si>
  <si>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</si>
  <si>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</si>
  <si>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</si>
  <si>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</si>
  <si>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</si>
  <si>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</si>
  <si>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</si>
  <si>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</si>
  <si>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</si>
  <si>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</si>
  <si>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</si>
  <si>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</si>
  <si>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</si>
  <si>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</si>
  <si>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</si>
  <si>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</si>
  <si>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</si>
  <si>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</si>
  <si>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</si>
  <si>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</si>
  <si>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</si>
  <si>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</si>
  <si>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</si>
  <si>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</si>
  <si>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</si>
  <si>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</si>
  <si>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</si>
  <si>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</si>
  <si>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</si>
  <si>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</si>
  <si>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</si>
  <si>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</si>
  <si>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</si>
  <si>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</si>
  <si>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</si>
  <si>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</si>
  <si>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</si>
  <si>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</si>
  <si>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</si>
  <si>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</si>
  <si>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</si>
  <si>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</si>
  <si>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</si>
  <si>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</si>
  <si>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</si>
  <si>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</si>
  <si>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</si>
  <si>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</si>
  <si>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</si>
  <si>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</si>
  <si>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</si>
  <si>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</si>
  <si>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</si>
  <si>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</si>
  <si>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</si>
  <si>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</si>
  <si>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</si>
  <si>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</si>
  <si>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</si>
  <si>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</si>
  <si>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</si>
  <si>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</si>
  <si>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</si>
  <si>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</si>
  <si>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</si>
  <si>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</si>
  <si>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</si>
  <si>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</si>
  <si>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</si>
  <si>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</si>
  <si>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</si>
  <si>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</si>
  <si>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</si>
  <si>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</si>
  <si>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</si>
  <si>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</si>
  <si>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</si>
  <si>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</si>
  <si>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</si>
  <si>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</si>
  <si>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</si>
  <si>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</si>
  <si>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</si>
  <si>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</si>
  <si>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</si>
  <si>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</si>
  <si>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</si>
  <si>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</si>
  <si>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</si>
  <si>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</si>
  <si>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</si>
  <si>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</si>
  <si>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</si>
  <si>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</si>
  <si>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</si>
  <si>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</si>
  <si>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</si>
  <si>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</si>
  <si>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</si>
  <si>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</si>
  <si>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</si>
  <si>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</si>
  <si>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</si>
  <si>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</si>
  <si>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</si>
  <si>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</si>
  <si>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</si>
  <si>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</si>
  <si>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</si>
  <si>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</si>
  <si>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</si>
  <si>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</si>
  <si>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</si>
  <si>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</si>
  <si>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</si>
  <si>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</si>
  <si>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</si>
  <si>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</si>
  <si>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</si>
  <si>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</si>
  <si>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</si>
  <si>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</si>
  <si>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</si>
  <si>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</si>
  <si>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</si>
  <si>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</si>
  <si>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</si>
  <si>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</si>
  <si>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</si>
  <si>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</si>
  <si>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</si>
  <si>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</si>
  <si>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</si>
  <si>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</si>
  <si>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</si>
  <si>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</si>
  <si>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</si>
  <si>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</si>
  <si>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</si>
  <si>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</si>
  <si>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</si>
  <si>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</si>
  <si>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</si>
  <si>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</si>
  <si>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</si>
  <si>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</si>
  <si>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</si>
  <si>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</si>
  <si>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</si>
  <si>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</si>
  <si>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</si>
  <si>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</si>
  <si>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</si>
  <si>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</si>
  <si>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</si>
  <si>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</si>
  <si>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</si>
  <si>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</si>
  <si>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</si>
  <si>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</si>
  <si>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</si>
  <si>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</si>
  <si>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</si>
  <si>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</si>
  <si>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</si>
  <si>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</si>
  <si>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</si>
  <si>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</si>
  <si>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</si>
  <si>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</si>
  <si>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</si>
  <si>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</si>
  <si>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</si>
  <si>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</si>
  <si>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</si>
  <si>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</si>
  <si>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</si>
  <si>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</si>
  <si>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</si>
  <si>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</si>
  <si>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</si>
  <si>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</si>
  <si>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</si>
  <si>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</si>
  <si>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</si>
  <si>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</si>
  <si>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</si>
  <si>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</si>
  <si>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</si>
  <si>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</si>
  <si>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</si>
  <si>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</si>
  <si>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</si>
  <si>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</si>
  <si>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</si>
  <si>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</si>
  <si>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</si>
  <si>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</si>
  <si>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</si>
  <si>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</si>
  <si>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</si>
  <si>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</si>
  <si>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</si>
  <si>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</si>
  <si>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</si>
  <si>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</si>
  <si>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</si>
  <si>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</si>
  <si>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</si>
  <si>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</si>
  <si>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</si>
  <si>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</si>
  <si>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</si>
  <si>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</si>
  <si>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</si>
  <si>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</si>
  <si>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</si>
  <si>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</si>
  <si>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</si>
  <si>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</si>
  <si>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</si>
  <si>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</si>
  <si>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</si>
  <si>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</si>
  <si>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</si>
  <si>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</si>
  <si>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</si>
  <si>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</si>
  <si>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</si>
  <si>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</si>
  <si>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</si>
  <si>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</si>
  <si>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</si>
  <si>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</si>
  <si>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</si>
  <si>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</si>
  <si>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</si>
  <si>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</si>
  <si>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</si>
  <si>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</si>
  <si>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</si>
  <si>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</si>
  <si>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</si>
  <si>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</si>
  <si>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</si>
  <si>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</si>
  <si>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</si>
  <si>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</si>
  <si>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</si>
  <si>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</si>
  <si>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</si>
  <si>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</si>
  <si>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</si>
  <si>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</si>
  <si>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</si>
  <si>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</si>
  <si>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</si>
  <si>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</si>
  <si>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</si>
  <si>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</si>
  <si>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</si>
  <si>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</si>
  <si>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</si>
  <si>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</si>
  <si>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</si>
  <si>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</si>
  <si>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</si>
  <si>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</si>
  <si>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</si>
  <si>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</si>
  <si>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</si>
  <si>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</si>
  <si>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</si>
  <si>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</si>
  <si>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</si>
  <si>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</si>
  <si>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</si>
  <si>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</si>
  <si>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</si>
  <si>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</si>
  <si>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</si>
  <si>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</si>
  <si>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</si>
  <si>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</si>
  <si>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</si>
  <si>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</si>
  <si>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</si>
  <si>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</si>
  <si>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</si>
  <si>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</si>
  <si>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</si>
  <si>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</si>
  <si>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</si>
  <si>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</si>
  <si>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</si>
  <si>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</si>
  <si>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</si>
  <si>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</si>
  <si>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</si>
  <si>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</si>
  <si>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</si>
  <si>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</si>
  <si>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</si>
  <si>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</si>
  <si>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</si>
  <si>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</si>
  <si>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</si>
  <si>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</si>
  <si>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</si>
  <si>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</si>
  <si>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</si>
  <si>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</si>
  <si>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</si>
  <si>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</si>
  <si>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</si>
  <si>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</si>
  <si>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</si>
  <si>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</si>
  <si>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</si>
  <si>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</si>
  <si>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</si>
  <si>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</si>
  <si>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</si>
  <si>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</si>
  <si>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</si>
  <si>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</si>
  <si>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</si>
  <si>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</si>
  <si>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</si>
  <si>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</si>
  <si>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</si>
  <si>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</si>
  <si>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</si>
  <si>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</si>
  <si>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</si>
  <si>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</si>
  <si>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</si>
  <si>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</si>
  <si>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</si>
  <si>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</si>
  <si>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</si>
  <si>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</si>
  <si>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</si>
  <si>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</si>
  <si>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</si>
  <si>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</si>
  <si>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</si>
  <si>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</si>
  <si>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</si>
  <si>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</si>
  <si>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</si>
  <si>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</si>
  <si>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</si>
  <si>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</si>
  <si>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</si>
  <si>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</si>
  <si>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</si>
  <si>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</si>
  <si>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</si>
  <si>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</si>
  <si>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</si>
  <si>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</si>
  <si>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</si>
  <si>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</si>
  <si>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</si>
  <si>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</si>
  <si>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</si>
  <si>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</si>
  <si>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</si>
  <si>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</si>
  <si>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</si>
  <si>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</si>
  <si>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</si>
  <si>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</si>
  <si>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</si>
  <si>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</si>
  <si>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</si>
  <si>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</si>
  <si>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</si>
  <si>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</si>
  <si>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</si>
  <si>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</si>
  <si>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</si>
  <si>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</si>
  <si>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</si>
  <si>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</si>
  <si>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</si>
  <si>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</si>
  <si>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</si>
  <si>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</si>
  <si>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</si>
  <si>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</si>
  <si>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</si>
  <si>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</si>
  <si>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</si>
  <si>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</si>
  <si>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</si>
  <si>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</si>
  <si>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</si>
  <si>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</si>
  <si>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</si>
  <si>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</si>
  <si>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</si>
  <si>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</si>
  <si>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</si>
  <si>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</si>
  <si>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</si>
  <si>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</si>
  <si>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</si>
  <si>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</si>
  <si>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</si>
  <si>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</si>
  <si>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</si>
  <si>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</si>
  <si>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</si>
  <si>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</si>
  <si>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</si>
  <si>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</si>
  <si>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</si>
  <si>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</si>
  <si>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</si>
  <si>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</si>
  <si>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</si>
  <si>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</si>
  <si>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</si>
  <si>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</si>
  <si>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</si>
  <si>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</si>
  <si>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</si>
  <si>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</si>
  <si>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</si>
  <si>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</si>
  <si>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</si>
  <si>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</si>
  <si>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</si>
  <si>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</si>
  <si>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</si>
  <si>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</si>
  <si>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</si>
  <si>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</si>
  <si>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</si>
  <si>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</si>
  <si>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</si>
  <si>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</si>
  <si>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</si>
  <si>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</si>
  <si>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</si>
  <si>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</si>
  <si>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</si>
  <si>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</si>
  <si>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</si>
  <si>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</si>
  <si>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</si>
  <si>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</si>
  <si>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</si>
  <si>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</si>
  <si>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</si>
  <si>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</si>
  <si>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</si>
  <si>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</si>
  <si>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</si>
  <si>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</si>
  <si>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</si>
  <si>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</si>
  <si>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</si>
  <si>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</si>
  <si>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</si>
  <si>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</si>
  <si>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</si>
  <si>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</si>
  <si>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</si>
  <si>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</si>
  <si>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</si>
  <si>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</si>
  <si>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</si>
  <si>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</si>
  <si>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</si>
  <si>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</si>
  <si>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</si>
  <si>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</si>
  <si>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</si>
  <si>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</si>
  <si>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</si>
  <si>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</si>
  <si>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</si>
  <si>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</si>
  <si>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</si>
  <si>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</si>
  <si>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</si>
  <si>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</si>
  <si>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</si>
  <si>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</si>
  <si>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</si>
  <si>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</si>
  <si>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</si>
  <si>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</si>
  <si>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</si>
  <si>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</si>
  <si>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</si>
  <si>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</si>
  <si>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</si>
  <si>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</si>
  <si>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</si>
  <si>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</si>
  <si>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</si>
  <si>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</si>
  <si>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</si>
  <si>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</si>
  <si>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</si>
  <si>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</si>
  <si>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</si>
  <si>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</si>
  <si>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</si>
  <si>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</si>
  <si>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</si>
  <si>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</si>
  <si>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</si>
  <si>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</si>
  <si>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</si>
  <si>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</si>
  <si>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</si>
  <si>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</si>
  <si>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</si>
  <si>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</si>
  <si>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</si>
  <si>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</si>
  <si>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</si>
  <si>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</si>
  <si>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</si>
  <si>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</si>
  <si>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</si>
  <si>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</si>
  <si>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</si>
  <si>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</si>
  <si>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</si>
  <si>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</si>
  <si>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</si>
  <si>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</si>
  <si>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</si>
  <si>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</si>
  <si>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</si>
  <si>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</si>
  <si>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</si>
  <si>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</si>
  <si>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</si>
  <si>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</si>
  <si>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</si>
  <si>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</si>
  <si>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</si>
  <si>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</si>
  <si>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</si>
  <si>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</si>
  <si>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</si>
  <si>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</si>
  <si>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</si>
  <si>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</si>
  <si>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</si>
  <si>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</si>
  <si>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</si>
  <si>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</si>
  <si>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</si>
  <si>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</si>
  <si>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</si>
  <si>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</si>
  <si>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</si>
  <si>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</si>
  <si>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</si>
  <si>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</si>
  <si>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</si>
  <si>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</si>
  <si>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</si>
  <si>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</si>
  <si>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</si>
  <si>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</si>
  <si>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</si>
  <si>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</si>
  <si>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</si>
  <si>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</si>
  <si>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</si>
  <si>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</si>
  <si>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</si>
  <si>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</si>
  <si>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</si>
  <si>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</si>
  <si>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</si>
  <si>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</si>
  <si>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</si>
  <si>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</si>
  <si>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</si>
  <si>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</si>
  <si>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</si>
  <si>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</si>
  <si>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</si>
  <si>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</si>
  <si>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</si>
  <si>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</si>
  <si>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</si>
  <si>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</si>
  <si>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</si>
  <si>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</si>
  <si>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</si>
  <si>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</si>
  <si>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</si>
  <si>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</si>
  <si>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</si>
  <si>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</si>
  <si>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</si>
  <si>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</si>
  <si>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</si>
  <si>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</si>
  <si>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</si>
  <si>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</si>
  <si>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</si>
  <si>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</si>
  <si>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</si>
  <si>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</si>
  <si>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</si>
  <si>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</si>
  <si>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</si>
  <si>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</si>
  <si>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</si>
  <si>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</si>
  <si>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</si>
  <si>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</si>
  <si>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</si>
  <si>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</si>
  <si>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</si>
  <si>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</si>
  <si>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</si>
  <si>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</si>
  <si>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</si>
  <si>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</si>
  <si>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</si>
  <si>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</si>
  <si>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</si>
  <si>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</si>
  <si>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</si>
  <si>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</si>
  <si>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</si>
  <si>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</si>
  <si>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</si>
  <si>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</si>
  <si>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</si>
  <si>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</si>
  <si>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</si>
  <si>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</si>
  <si>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</si>
  <si>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</si>
  <si>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</si>
  <si>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</si>
  <si>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</si>
  <si>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</si>
  <si>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</si>
  <si>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</si>
  <si>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</si>
  <si>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</si>
  <si>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</si>
  <si>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</si>
  <si>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</si>
  <si>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</si>
  <si>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</si>
  <si>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</si>
  <si>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</si>
  <si>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</si>
  <si>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</si>
  <si>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</si>
  <si>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</si>
  <si>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</si>
  <si>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</si>
  <si>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</si>
  <si>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</si>
  <si>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</si>
  <si>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</si>
  <si>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</si>
  <si>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</si>
  <si>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</si>
  <si>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</si>
  <si>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</si>
  <si>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</si>
  <si>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</si>
  <si>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</si>
  <si>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</si>
  <si>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</si>
  <si>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</si>
  <si>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</si>
  <si>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</si>
  <si>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</si>
  <si>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</si>
  <si>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</si>
  <si>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</si>
  <si>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</si>
  <si>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</si>
  <si>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</si>
  <si>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</si>
  <si>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</si>
  <si>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</si>
  <si>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</si>
  <si>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</si>
  <si>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</si>
  <si>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</si>
  <si>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</si>
  <si>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</si>
  <si>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</si>
  <si>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</si>
  <si>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</si>
  <si>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</si>
  <si>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</si>
  <si>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</si>
  <si>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</si>
  <si>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</si>
  <si>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</si>
  <si>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</si>
  <si>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</si>
  <si>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</si>
  <si>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</si>
  <si>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</si>
  <si>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</si>
  <si>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</si>
  <si>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</si>
  <si>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</si>
  <si>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</si>
  <si>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</si>
  <si>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</si>
  <si>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</si>
  <si>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</si>
  <si>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</si>
  <si>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</si>
  <si>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</si>
  <si>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</si>
  <si>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</si>
  <si>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</si>
  <si>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</si>
  <si>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</si>
  <si>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</si>
  <si>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</si>
  <si>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</si>
  <si>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</si>
  <si>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</si>
  <si>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</si>
  <si>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</si>
  <si>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</si>
  <si>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</si>
  <si>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</si>
  <si>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</si>
  <si>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</si>
  <si>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</si>
  <si>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</si>
  <si>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</si>
  <si>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</si>
  <si>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</si>
  <si>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</si>
  <si>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</si>
  <si>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</si>
  <si>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</si>
  <si>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</si>
  <si>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</si>
  <si>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</si>
  <si>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</si>
  <si>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</si>
  <si>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</si>
  <si>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</si>
  <si>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</si>
  <si>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</si>
  <si>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</si>
  <si>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</si>
  <si>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</si>
  <si>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</si>
  <si>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</si>
  <si>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</si>
  <si>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</si>
  <si>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</si>
  <si>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</si>
  <si>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</si>
  <si>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</si>
  <si>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</si>
  <si>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</si>
  <si>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</si>
  <si>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</si>
  <si>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</si>
  <si>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</si>
  <si>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</si>
  <si>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</si>
  <si>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</si>
  <si>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</si>
  <si>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</si>
  <si>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</si>
  <si>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</si>
  <si>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</si>
  <si>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</si>
  <si>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</si>
  <si>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</si>
  <si>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</si>
  <si>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</si>
  <si>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</si>
  <si>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</si>
  <si>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</si>
  <si>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</si>
  <si>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</si>
  <si>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</si>
  <si>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</si>
  <si>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</si>
  <si>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</si>
  <si>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</si>
  <si>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</si>
  <si>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</si>
  <si>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</si>
  <si>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</si>
  <si>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</si>
  <si>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</si>
  <si>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</si>
  <si>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</si>
  <si>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</si>
  <si>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</si>
  <si>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</si>
  <si>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</si>
  <si>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</si>
  <si>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</si>
  <si>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</si>
  <si>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</si>
  <si>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</si>
  <si>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</si>
  <si>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</si>
  <si>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</si>
  <si>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</si>
  <si>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</si>
  <si>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</si>
  <si>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</si>
  <si>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</si>
  <si>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</si>
  <si>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</si>
  <si>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</si>
  <si>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</si>
  <si>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</si>
  <si>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</si>
  <si>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</si>
  <si>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</si>
  <si>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</si>
  <si>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</si>
  <si>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</si>
  <si>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</si>
  <si>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</si>
  <si>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</si>
  <si>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</si>
  <si>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</si>
  <si>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</si>
  <si>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</si>
  <si>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</si>
  <si>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</si>
  <si>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</si>
  <si>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</si>
  <si>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</si>
  <si>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</si>
  <si>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</si>
  <si>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</si>
  <si>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</si>
  <si>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</si>
  <si>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</si>
  <si>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</si>
  <si>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</si>
  <si>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</si>
  <si>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</si>
  <si>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</si>
  <si>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</si>
  <si>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</si>
  <si>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</si>
  <si>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</si>
  <si>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</si>
  <si>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</si>
  <si>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</si>
  <si>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</si>
  <si>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</si>
  <si>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</si>
  <si>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</si>
  <si>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</si>
  <si>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</si>
  <si>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</si>
  <si>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</si>
  <si>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</si>
  <si>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</si>
  <si>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</si>
  <si>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</si>
  <si>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</si>
  <si>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</si>
  <si>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</si>
  <si>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</si>
  <si>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</si>
  <si>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</si>
  <si>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</si>
  <si>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</si>
  <si>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</si>
  <si>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</si>
  <si>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</si>
  <si>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</si>
  <si>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</si>
  <si>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</si>
  <si>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</si>
  <si>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</si>
  <si>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</si>
  <si>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</si>
  <si>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</si>
  <si>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</si>
  <si>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</si>
  <si>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</si>
  <si>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</si>
  <si>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</si>
  <si>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</si>
  <si>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</si>
  <si>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</si>
  <si>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</si>
  <si>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</si>
  <si>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</si>
  <si>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</si>
  <si>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</si>
  <si>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</si>
  <si>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</si>
  <si>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</si>
  <si>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</si>
  <si>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</si>
  <si>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</si>
  <si>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</si>
  <si>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</si>
  <si>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</si>
  <si>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</si>
  <si>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</si>
  <si>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</si>
  <si>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</si>
  <si>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</si>
  <si>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</si>
  <si>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</si>
  <si>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</si>
  <si>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</si>
  <si>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</si>
  <si>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</si>
  <si>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</si>
  <si>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</si>
  <si>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</si>
  <si>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</si>
  <si>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</si>
  <si>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</si>
  <si>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</si>
  <si>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</si>
  <si>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</si>
  <si>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</si>
  <si>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</si>
  <si>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</si>
  <si>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</si>
  <si>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</si>
  <si>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</si>
  <si>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</si>
  <si>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</si>
  <si>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</si>
  <si>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</si>
  <si>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</si>
  <si>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</si>
  <si>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</si>
  <si>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</si>
  <si>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</si>
  <si>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</si>
  <si>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</si>
  <si>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</si>
  <si>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</si>
  <si>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</si>
  <si>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</si>
  <si>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</si>
  <si>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</si>
  <si>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</si>
  <si>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</si>
  <si>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</si>
  <si>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</si>
  <si>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</si>
  <si>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</si>
  <si>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</si>
  <si>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</si>
  <si>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</si>
  <si>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</si>
  <si>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</si>
  <si>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</si>
  <si>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</si>
  <si>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</si>
  <si>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</si>
  <si>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</si>
  <si>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</si>
  <si>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</si>
  <si>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</si>
  <si>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</si>
  <si>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</si>
  <si>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</si>
  <si>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</si>
  <si>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</si>
  <si>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</si>
  <si>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</si>
  <si>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</si>
  <si>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</si>
  <si>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</si>
  <si>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</si>
  <si>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</si>
  <si>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</si>
  <si>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</si>
  <si>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</si>
  <si>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</si>
  <si>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</si>
  <si>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</si>
  <si>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</si>
  <si>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</si>
  <si>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</si>
  <si>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</si>
  <si>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</si>
  <si>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</si>
  <si>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</si>
  <si>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</si>
  <si>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</si>
  <si>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</si>
  <si>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</si>
  <si>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</si>
  <si>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</si>
  <si>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</si>
  <si>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</si>
  <si>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</si>
  <si>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</si>
  <si>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</si>
  <si>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</si>
  <si>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</si>
  <si>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</si>
  <si>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</si>
  <si>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</si>
  <si>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</si>
  <si>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</si>
  <si>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</si>
  <si>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</si>
  <si>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</si>
  <si>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</si>
  <si>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</si>
  <si>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</si>
  <si>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</si>
  <si>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</si>
  <si>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</si>
  <si>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</si>
  <si>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</si>
  <si>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</si>
  <si>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</si>
  <si>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</si>
  <si>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</si>
  <si>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</si>
  <si>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</si>
  <si>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</si>
  <si>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</si>
  <si>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</si>
  <si>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</si>
  <si>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</si>
  <si>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</si>
  <si>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</si>
  <si>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</si>
  <si>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</si>
  <si>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</si>
  <si>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</si>
  <si>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</si>
  <si>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</si>
  <si>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</si>
  <si>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</si>
  <si>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</si>
  <si>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</si>
  <si>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</si>
  <si>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</si>
  <si>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</si>
  <si>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</si>
  <si>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</si>
  <si>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</si>
  <si>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</si>
  <si>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</si>
  <si>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</si>
  <si>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</si>
  <si>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</si>
  <si>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</si>
  <si>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</si>
  <si>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</si>
  <si>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</si>
  <si>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</si>
  <si>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</si>
  <si>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</si>
  <si>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</si>
  <si>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</si>
  <si>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</si>
  <si>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</si>
  <si>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</si>
  <si>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</si>
  <si>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</si>
  <si>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</si>
  <si>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</si>
  <si>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</si>
  <si>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</si>
  <si>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</si>
  <si>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</si>
  <si>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</si>
  <si>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</si>
  <si>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</si>
  <si>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</si>
  <si>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</si>
  <si>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</si>
  <si>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</si>
  <si>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</si>
  <si>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</si>
  <si>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</si>
  <si>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</si>
  <si>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</si>
  <si>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</si>
  <si>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</si>
  <si>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</si>
  <si>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</si>
  <si>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</si>
  <si>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</si>
  <si>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</si>
  <si>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</si>
  <si>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</si>
  <si>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</si>
  <si>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</si>
  <si>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</si>
  <si>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</si>
  <si>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</si>
  <si>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</si>
  <si>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</si>
  <si>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</si>
  <si>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</si>
  <si>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</si>
  <si>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</si>
  <si>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</si>
  <si>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</si>
  <si>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</si>
  <si>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</si>
  <si>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</si>
  <si>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</si>
  <si>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</si>
  <si>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</si>
  <si>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</si>
  <si>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</si>
  <si>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</si>
  <si>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</si>
  <si>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</si>
  <si>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</si>
  <si>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</si>
  <si>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</si>
  <si>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</si>
  <si>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</si>
  <si>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</si>
  <si>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</si>
  <si>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</si>
  <si>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</si>
  <si>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</si>
  <si>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</si>
  <si>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</si>
  <si>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</si>
  <si>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</si>
  <si>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</si>
  <si>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</si>
  <si>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</si>
  <si>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</si>
  <si>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</si>
  <si>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</si>
  <si>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</si>
  <si>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</si>
  <si>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</si>
  <si>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</si>
  <si>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</si>
  <si>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</si>
  <si>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</si>
  <si>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</si>
  <si>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</si>
  <si>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</si>
  <si>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</si>
  <si>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</si>
  <si>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</si>
  <si>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</si>
  <si>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</si>
  <si>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</si>
  <si>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</si>
  <si>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</si>
  <si>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</si>
  <si>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</si>
  <si>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</si>
  <si>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</si>
  <si>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</si>
  <si>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</si>
  <si>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</si>
  <si>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</si>
  <si>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</si>
  <si>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</si>
  <si>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</si>
  <si>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</si>
  <si>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</si>
  <si>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</si>
  <si>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</si>
  <si>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</si>
  <si>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</si>
  <si>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</si>
  <si>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</si>
  <si>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</si>
  <si>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</si>
  <si>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</si>
  <si>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</si>
  <si>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</si>
  <si>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</si>
  <si>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</si>
  <si>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</si>
  <si>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</si>
  <si>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</si>
  <si>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</si>
  <si>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</si>
  <si>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</si>
  <si>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</si>
  <si>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</si>
  <si>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</si>
  <si>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</si>
  <si>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</si>
  <si>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</si>
  <si>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</si>
  <si>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</si>
  <si>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</si>
  <si>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</si>
  <si>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</si>
  <si>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</si>
  <si>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</si>
  <si>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</si>
  <si>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</si>
  <si>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</si>
  <si>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</si>
  <si>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</si>
  <si>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</si>
  <si>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</si>
  <si>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</si>
  <si>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</si>
  <si>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</si>
  <si>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</si>
  <si>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</si>
  <si>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</si>
  <si>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</si>
  <si>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</si>
  <si>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</si>
  <si>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</si>
  <si>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</si>
  <si>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</si>
  <si>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</si>
  <si>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</si>
  <si>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</si>
  <si>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</si>
  <si>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</si>
  <si>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</si>
  <si>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</si>
  <si>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</si>
  <si>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</si>
  <si>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</si>
  <si>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</si>
  <si>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</si>
  <si>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</si>
  <si>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</si>
  <si>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</si>
  <si>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</si>
  <si>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</si>
  <si>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</si>
  <si>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</si>
  <si>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</si>
  <si>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</si>
  <si>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</si>
  <si>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</si>
  <si>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</si>
  <si>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</si>
  <si>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</si>
  <si>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</si>
  <si>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</si>
  <si>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</si>
  <si>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</si>
  <si>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</si>
  <si>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</si>
  <si>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</si>
  <si>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</si>
  <si>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</si>
  <si>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</si>
  <si>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</si>
  <si>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</si>
  <si>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</si>
  <si>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</si>
  <si>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</si>
  <si>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</si>
  <si>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</si>
  <si>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</si>
  <si>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</si>
  <si>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</si>
  <si>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</si>
  <si>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</si>
  <si>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</si>
  <si>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</si>
  <si>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</si>
  <si>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</si>
  <si>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</si>
  <si>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</si>
  <si>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</si>
  <si>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</si>
  <si>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</si>
  <si>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</si>
  <si>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</si>
  <si>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</si>
  <si>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</si>
  <si>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</si>
  <si>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</si>
  <si>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</si>
  <si>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</si>
  <si>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</si>
  <si>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</si>
  <si>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</si>
  <si>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</si>
  <si>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</si>
  <si>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</si>
  <si>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</si>
  <si>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</si>
  <si>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</si>
  <si>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</si>
  <si>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</si>
  <si>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</si>
  <si>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</si>
  <si>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</si>
  <si>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</si>
  <si>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</si>
  <si>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</si>
  <si>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</si>
  <si>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</si>
  <si>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</si>
  <si>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</si>
  <si>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</si>
  <si>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</si>
  <si>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</si>
  <si>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</si>
  <si>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</si>
  <si>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</si>
  <si>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</si>
  <si>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</si>
  <si>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</si>
  <si>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</si>
  <si>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</si>
  <si>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</si>
  <si>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</si>
  <si>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</si>
  <si>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</si>
  <si>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</si>
  <si>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</si>
  <si>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</si>
  <si>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</si>
  <si>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</si>
  <si>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</si>
  <si>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</si>
  <si>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</si>
  <si>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</si>
  <si>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</si>
  <si>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</si>
  <si>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</si>
  <si>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</si>
  <si>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</si>
  <si>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</si>
  <si>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</si>
  <si>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</si>
  <si>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</si>
  <si>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</si>
  <si>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</si>
  <si>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</si>
  <si>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</si>
  <si>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</si>
  <si>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</si>
  <si>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</si>
  <si>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</si>
  <si>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</si>
  <si>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</si>
  <si>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</si>
  <si>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</si>
  <si>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</si>
  <si>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</si>
  <si>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</si>
  <si>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</si>
  <si>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</si>
  <si>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</si>
  <si>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</si>
  <si>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</si>
  <si>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</si>
  <si>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</si>
  <si>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</si>
  <si>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</si>
  <si>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</si>
  <si>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</si>
  <si>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</si>
  <si>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</si>
  <si>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</si>
  <si>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</si>
  <si>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</si>
  <si>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</si>
  <si>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</si>
  <si>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</si>
  <si>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</si>
  <si>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</si>
  <si>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</si>
  <si>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</si>
  <si>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</si>
  <si>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</si>
  <si>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</si>
  <si>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</si>
  <si>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</si>
  <si>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</si>
  <si>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</si>
  <si>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</si>
  <si>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</si>
  <si>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</si>
  <si>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</si>
  <si>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</si>
  <si>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</si>
  <si>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</si>
  <si>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</si>
  <si>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</si>
  <si>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</si>
  <si>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</si>
  <si>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</si>
  <si>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</si>
  <si>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</si>
  <si>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</si>
  <si>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</si>
  <si>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</si>
  <si>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</si>
  <si>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</si>
  <si>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</si>
  <si>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</si>
  <si>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</si>
  <si>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</si>
  <si>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</si>
  <si>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</si>
  <si>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</si>
  <si>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</si>
  <si>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</si>
  <si>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</si>
  <si>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</si>
  <si>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</si>
  <si>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</si>
  <si>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</si>
  <si>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</si>
  <si>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</si>
  <si>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</si>
  <si>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</si>
  <si>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</si>
  <si>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</si>
  <si>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</si>
  <si>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</si>
  <si>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</si>
  <si>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</si>
  <si>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</si>
  <si>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</si>
  <si>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</si>
  <si>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</si>
  <si>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</si>
  <si>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</si>
  <si>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</si>
  <si>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</si>
  <si>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</si>
  <si>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</si>
  <si>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</si>
  <si>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</si>
  <si>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</si>
  <si>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</si>
  <si>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</si>
  <si>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</si>
  <si>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</si>
  <si>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</si>
  <si>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</si>
  <si>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</si>
  <si>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</si>
  <si>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</si>
  <si>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</si>
  <si>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</si>
  <si>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</si>
  <si>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</si>
  <si>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</si>
  <si>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</si>
  <si>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</si>
  <si>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</si>
  <si>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</si>
  <si>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</si>
  <si>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</si>
  <si>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</si>
  <si>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</si>
  <si>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</si>
  <si>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</si>
  <si>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</si>
  <si>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</si>
  <si>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</si>
  <si>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</si>
  <si>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</si>
  <si>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</si>
  <si>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</si>
  <si>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</si>
  <si>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</si>
  <si>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</si>
  <si>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</si>
  <si>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</si>
  <si>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</si>
  <si>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</si>
  <si>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</si>
  <si>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</si>
  <si>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</si>
  <si>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</si>
  <si>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</si>
  <si>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</si>
  <si>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</si>
  <si>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</si>
  <si>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</si>
  <si>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</si>
  <si>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</si>
  <si>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</si>
  <si>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</si>
  <si>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</si>
  <si>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</si>
  <si>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</si>
  <si>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</si>
  <si>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</si>
  <si>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</si>
  <si>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</si>
  <si>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</si>
  <si>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</si>
  <si>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</si>
  <si>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</si>
  <si>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</si>
  <si>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</si>
  <si>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</si>
  <si>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</si>
  <si>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</si>
  <si>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</si>
  <si>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</si>
  <si>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</si>
  <si>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</si>
  <si>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</si>
  <si>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</si>
  <si>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</si>
  <si>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</si>
  <si>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</si>
  <si>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</si>
  <si>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</si>
  <si>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</si>
  <si>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</si>
  <si>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</si>
  <si>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</si>
  <si>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</si>
  <si>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</si>
  <si>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</si>
  <si>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</si>
  <si>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</si>
  <si>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</si>
  <si>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</si>
  <si>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</si>
  <si>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</si>
  <si>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</si>
  <si>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</si>
  <si>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</si>
  <si>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</si>
  <si>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</si>
  <si>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</si>
  <si>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</si>
  <si>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</si>
  <si>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</si>
  <si>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</si>
  <si>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</si>
  <si>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</si>
  <si>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</si>
  <si>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</si>
  <si>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</si>
  <si>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</si>
  <si>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</si>
  <si>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</si>
  <si>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</si>
  <si>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</si>
  <si>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</si>
  <si>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</si>
  <si>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</si>
  <si>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</si>
  <si>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</si>
  <si>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</si>
  <si>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</si>
  <si>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</si>
  <si>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</si>
  <si>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</si>
  <si>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</si>
  <si>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</si>
  <si>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</si>
  <si>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</si>
  <si>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</si>
  <si>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</si>
  <si>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</si>
  <si>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</si>
  <si>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</si>
  <si>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</si>
  <si>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</si>
  <si>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</si>
  <si>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</si>
  <si>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</si>
  <si>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</si>
  <si>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</si>
  <si>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</si>
  <si>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</si>
  <si>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</si>
  <si>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</si>
  <si>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</si>
  <si>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</si>
  <si>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</si>
  <si>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</si>
  <si>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</si>
  <si>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</si>
  <si>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</si>
  <si>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</si>
  <si>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</si>
  <si>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</si>
  <si>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</si>
  <si>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</si>
  <si>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</si>
  <si>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</si>
  <si>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</si>
  <si>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</si>
  <si>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</si>
  <si>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</si>
  <si>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</si>
  <si>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</si>
  <si>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</si>
  <si>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</si>
  <si>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</si>
  <si>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</si>
  <si>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</si>
  <si>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</si>
  <si>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</si>
  <si>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</si>
  <si>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</si>
  <si>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</si>
  <si>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</si>
  <si>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</si>
  <si>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</si>
  <si>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</si>
  <si>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</si>
  <si>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</si>
  <si>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</si>
  <si>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</si>
  <si>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</si>
  <si>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</si>
  <si>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</si>
  <si>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</si>
  <si>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</si>
  <si>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</si>
  <si>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</si>
  <si>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</si>
  <si>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</si>
  <si>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</si>
  <si>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</si>
  <si>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</si>
  <si>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</si>
  <si>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</si>
  <si>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</si>
  <si>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</si>
  <si>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</si>
  <si>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</si>
  <si>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</si>
  <si>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</si>
  <si>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</si>
  <si>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</si>
  <si>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</si>
  <si>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</si>
  <si>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</si>
  <si>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</si>
  <si>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</si>
  <si>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</si>
  <si>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</si>
  <si>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</si>
  <si>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</si>
  <si>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</si>
  <si>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</si>
  <si>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</si>
  <si>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</si>
  <si>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</si>
  <si>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</si>
  <si>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</si>
  <si>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</si>
  <si>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</si>
  <si>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</si>
  <si>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</si>
  <si>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</si>
  <si>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</si>
  <si>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</si>
  <si>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</si>
  <si>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</si>
  <si>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</si>
  <si>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</si>
  <si>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</si>
  <si>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</si>
  <si>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</si>
  <si>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</si>
  <si>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</si>
  <si>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</si>
  <si>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</si>
  <si>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</si>
  <si>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</si>
  <si>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</si>
  <si>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</si>
  <si>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</si>
  <si>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</si>
  <si>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</si>
  <si>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</si>
  <si>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</si>
  <si>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</si>
  <si>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</si>
  <si>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</si>
  <si>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</si>
  <si>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</si>
  <si>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</si>
  <si>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</si>
  <si>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</si>
  <si>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</si>
  <si>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</si>
  <si>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</si>
  <si>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</si>
  <si>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</si>
  <si>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</si>
  <si>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</si>
  <si>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</si>
  <si>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</si>
  <si>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</si>
  <si>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</si>
  <si>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</si>
  <si>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</si>
  <si>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</si>
  <si>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</si>
  <si>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</si>
  <si>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</si>
  <si>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</si>
  <si>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</si>
  <si>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</si>
  <si>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</si>
  <si>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</si>
  <si>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</si>
  <si>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</si>
  <si>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</si>
  <si>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</si>
  <si>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</si>
  <si>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</si>
  <si>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</si>
  <si>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</si>
  <si>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</si>
  <si>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</si>
  <si>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</si>
  <si>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</si>
  <si>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</si>
  <si>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</si>
  <si>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</si>
  <si>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</si>
  <si>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</si>
  <si>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</si>
  <si>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</si>
  <si>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</si>
  <si>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</si>
  <si>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</si>
  <si>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</si>
  <si>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</si>
  <si>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</si>
  <si>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</si>
  <si>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</si>
  <si>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</si>
  <si>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</si>
  <si>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</si>
  <si>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</si>
  <si>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</si>
  <si>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</si>
  <si>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</si>
  <si>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</si>
  <si>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</si>
  <si>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</si>
  <si>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</si>
  <si>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</si>
  <si>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</si>
  <si>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</si>
  <si>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</si>
  <si>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</si>
  <si>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</si>
  <si>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</si>
  <si>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</si>
  <si>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</si>
  <si>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</si>
  <si>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</si>
  <si>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</si>
  <si>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</si>
  <si>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</si>
  <si>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</si>
  <si>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</si>
  <si>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</si>
  <si>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</si>
  <si>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</si>
  <si>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</si>
  <si>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</si>
  <si>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</si>
  <si>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</si>
  <si>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</si>
  <si>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</si>
  <si>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</si>
  <si>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</si>
  <si>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</si>
  <si>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</si>
  <si>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</si>
  <si>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</si>
  <si>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</si>
  <si>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</si>
  <si>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</si>
  <si>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</si>
  <si>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</si>
  <si>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</si>
  <si>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</si>
  <si>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</si>
  <si>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</si>
  <si>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</si>
  <si>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</si>
  <si>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</si>
  <si>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</si>
  <si>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</si>
  <si>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</si>
  <si>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</si>
  <si>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</si>
  <si>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</si>
  <si>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</si>
  <si>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</si>
  <si>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</si>
  <si>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</si>
  <si>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</si>
  <si>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</si>
  <si>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</si>
  <si>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</si>
  <si>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</si>
  <si>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</si>
  <si>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</si>
  <si>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</si>
  <si>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</si>
  <si>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</si>
  <si>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</si>
  <si>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</si>
  <si>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</si>
  <si>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</si>
  <si>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</si>
  <si>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</si>
  <si>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</si>
  <si>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</si>
  <si>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</si>
  <si>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</si>
  <si>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</si>
  <si>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</si>
  <si>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</si>
  <si>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</si>
  <si>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</si>
  <si>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</si>
  <si>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</si>
  <si>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</si>
  <si>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</si>
  <si>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</si>
  <si>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</si>
  <si>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</si>
  <si>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</si>
  <si>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</si>
  <si>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</si>
  <si>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</si>
  <si>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</si>
  <si>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</si>
  <si>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</si>
  <si>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</si>
  <si>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</si>
  <si>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</si>
  <si>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</si>
  <si>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</si>
  <si>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</si>
  <si>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</si>
  <si>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</si>
  <si>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</si>
  <si>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</si>
  <si>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</si>
  <si>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</si>
  <si>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</si>
  <si>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</si>
  <si>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</si>
  <si>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</si>
  <si>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</si>
  <si>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</si>
  <si>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</si>
  <si>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</si>
  <si>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</si>
  <si>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</si>
  <si>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</si>
  <si>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</si>
  <si>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</si>
  <si>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</si>
  <si>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</si>
  <si>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</si>
  <si>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</si>
  <si>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</si>
  <si>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</si>
  <si>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</si>
  <si>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</si>
  <si>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</si>
  <si>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</si>
  <si>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</si>
  <si>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</si>
  <si>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</si>
  <si>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</si>
  <si>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</si>
  <si>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</si>
  <si>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</si>
  <si>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</si>
  <si>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</si>
  <si>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</si>
  <si>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</si>
  <si>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</si>
  <si>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</si>
  <si>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</si>
  <si>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</si>
  <si>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</si>
  <si>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</si>
  <si>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</si>
  <si>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</si>
  <si>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</si>
  <si>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</si>
  <si>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</si>
  <si>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</si>
  <si>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</si>
  <si>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</si>
  <si>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</si>
  <si>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</si>
  <si>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</si>
  <si>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</si>
  <si>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</si>
  <si>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</si>
  <si>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</si>
  <si>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</si>
  <si>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</si>
  <si>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</si>
  <si>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</si>
  <si>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</si>
  <si>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</si>
  <si>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</si>
  <si>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</si>
  <si>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</si>
  <si>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</si>
  <si>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</si>
  <si>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</si>
  <si>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</si>
  <si>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</si>
  <si>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</si>
  <si>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</si>
  <si>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</si>
  <si>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</si>
  <si>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</si>
  <si>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</si>
  <si>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</si>
  <si>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</si>
  <si>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</si>
  <si>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</si>
  <si>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</si>
  <si>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</si>
  <si>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</si>
  <si>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</si>
  <si>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</si>
  <si>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</si>
  <si>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</si>
  <si>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</si>
  <si>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</si>
  <si>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</si>
  <si>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</si>
  <si>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</si>
  <si>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</si>
  <si>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</si>
  <si>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</si>
  <si>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</si>
  <si>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</si>
  <si>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</si>
  <si>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</si>
  <si>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</si>
  <si>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</si>
  <si>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</si>
  <si>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</si>
  <si>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</si>
  <si>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</si>
  <si>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</si>
  <si>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</si>
  <si>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</si>
  <si>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</si>
  <si>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</si>
  <si>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</si>
  <si>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</si>
  <si>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</si>
  <si>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</si>
  <si>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</si>
  <si>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</si>
  <si>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</si>
  <si>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</si>
  <si>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</si>
  <si>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</si>
  <si>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</si>
  <si>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</si>
  <si>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</si>
  <si>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</si>
  <si>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</si>
  <si>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</si>
  <si>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</si>
  <si>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</si>
  <si>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</si>
  <si>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</si>
  <si>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</si>
  <si>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</si>
  <si>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</si>
  <si>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</si>
  <si>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</si>
  <si>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</si>
  <si>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</si>
  <si>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</si>
  <si>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</si>
  <si>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</si>
  <si>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</si>
  <si>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</si>
  <si>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</si>
  <si>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</si>
  <si>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</si>
  <si>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</si>
  <si>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</si>
  <si>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</si>
  <si>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</si>
  <si>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</si>
  <si>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</si>
  <si>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</si>
  <si>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</si>
  <si>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</si>
  <si>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</si>
  <si>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</si>
  <si>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</si>
  <si>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</si>
  <si>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</si>
  <si>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</si>
  <si>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</si>
  <si>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</si>
  <si>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</si>
  <si>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</si>
  <si>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</si>
  <si>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</si>
  <si>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</si>
  <si>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</si>
  <si>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</si>
  <si>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</si>
  <si>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</si>
  <si>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</si>
  <si>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</si>
  <si>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</si>
  <si>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</si>
  <si>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</si>
  <si>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</si>
  <si>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</si>
  <si>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</si>
  <si>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</si>
  <si>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</si>
  <si>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</si>
  <si>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</si>
  <si>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</si>
  <si>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</si>
  <si>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</si>
  <si>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</si>
  <si>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</si>
  <si>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</si>
  <si>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</si>
  <si>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</si>
  <si>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</si>
  <si>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</si>
  <si>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</si>
  <si>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</si>
  <si>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</si>
  <si>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</si>
  <si>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</si>
  <si>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</si>
  <si>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</si>
  <si>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</si>
  <si>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</si>
  <si>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</si>
  <si>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</si>
  <si>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</si>
  <si>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</si>
  <si>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</si>
  <si>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</si>
  <si>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</si>
  <si>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</si>
  <si>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</si>
  <si>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</si>
  <si>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</si>
  <si>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</si>
  <si>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</si>
  <si>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</si>
  <si>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</si>
  <si>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</si>
  <si>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</si>
  <si>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</si>
  <si>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</si>
  <si>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</si>
  <si>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</si>
  <si>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</si>
  <si>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</si>
  <si>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</si>
  <si>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</si>
  <si>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</si>
  <si>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</si>
  <si>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</si>
  <si>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</si>
  <si>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</si>
  <si>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</si>
  <si>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</si>
  <si>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</si>
  <si>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</si>
  <si>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</si>
  <si>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</si>
  <si>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</si>
  <si>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</si>
  <si>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</si>
  <si>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</si>
  <si>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</si>
  <si>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</si>
  <si>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</si>
  <si>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</si>
  <si>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</si>
  <si>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</si>
  <si>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</si>
  <si>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</si>
  <si>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</si>
  <si>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</si>
  <si>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</si>
  <si>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</si>
  <si>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</si>
  <si>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</si>
  <si>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</si>
  <si>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</si>
  <si>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</si>
  <si>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</si>
  <si>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</si>
  <si>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</si>
  <si>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</si>
  <si>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</si>
  <si>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</si>
  <si>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</si>
  <si>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</si>
  <si>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</si>
  <si>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</si>
  <si>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</si>
  <si>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</si>
  <si>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</si>
  <si>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</si>
  <si>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</si>
  <si>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</si>
  <si>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</si>
  <si>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</si>
  <si>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</si>
  <si>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</si>
  <si>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</si>
  <si>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</si>
  <si>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</si>
  <si>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</si>
  <si>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</si>
  <si>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</si>
  <si>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</si>
  <si>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</si>
  <si>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</si>
  <si>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</si>
  <si>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</si>
  <si>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</si>
  <si>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</si>
  <si>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</si>
  <si>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</si>
  <si>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</si>
  <si>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</si>
  <si>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</si>
  <si>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</si>
  <si>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</si>
  <si>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</si>
  <si>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</si>
  <si>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</si>
  <si>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</si>
  <si>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</si>
  <si>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</si>
  <si>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</si>
  <si>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</si>
  <si>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</si>
  <si>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</si>
  <si>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</si>
  <si>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</si>
  <si>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</si>
  <si>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</si>
  <si>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</si>
  <si>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</si>
  <si>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</si>
  <si>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</si>
  <si>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</si>
  <si>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</si>
  <si>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</si>
  <si>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</si>
  <si>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</si>
  <si>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</si>
  <si>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</si>
  <si>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</si>
  <si>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</si>
  <si>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</si>
  <si>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</si>
  <si>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</si>
  <si>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</si>
  <si>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</si>
  <si>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</si>
  <si>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</si>
  <si>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</si>
  <si>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</si>
  <si>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</si>
  <si>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</si>
  <si>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</si>
  <si>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</si>
  <si>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</si>
  <si>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</si>
  <si>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</si>
  <si>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</si>
  <si>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</si>
  <si>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</si>
  <si>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</si>
  <si>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</si>
  <si>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</si>
  <si>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</si>
  <si>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</si>
  <si>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</si>
  <si>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</si>
  <si>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</si>
  <si>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</si>
  <si>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</si>
  <si>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</si>
  <si>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</si>
  <si>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</si>
  <si>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</si>
  <si>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</si>
  <si>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</si>
  <si>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</si>
  <si>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</si>
  <si>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</si>
  <si>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</si>
  <si>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</si>
  <si>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</si>
  <si>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</si>
  <si>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</si>
  <si>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</si>
  <si>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</si>
  <si>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</si>
  <si>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</si>
  <si>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</si>
  <si>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</si>
  <si>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</si>
  <si>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</si>
  <si>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</si>
  <si>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</si>
  <si>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</si>
  <si>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</si>
  <si>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</si>
  <si>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</si>
  <si>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</si>
  <si>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</si>
  <si>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</si>
  <si>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</si>
  <si>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</si>
  <si>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</si>
  <si>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</si>
  <si>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</si>
  <si>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</si>
  <si>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</si>
  <si>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</si>
  <si>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</si>
  <si>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</si>
  <si>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</si>
  <si>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</si>
  <si>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</si>
  <si>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</si>
  <si>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</si>
  <si>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</si>
  <si>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</si>
  <si>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</si>
  <si>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</si>
  <si>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</si>
  <si>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</si>
  <si>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</si>
  <si>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</si>
  <si>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</si>
  <si>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</si>
  <si>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</si>
  <si>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</si>
  <si>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</si>
  <si>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</si>
  <si>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</si>
  <si>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</si>
  <si>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</si>
  <si>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</si>
  <si>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</si>
  <si>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</si>
  <si>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</si>
  <si>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</si>
  <si>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</si>
  <si>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</si>
  <si>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</si>
  <si>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</si>
  <si>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</si>
  <si>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</si>
  <si>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</si>
  <si>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</si>
  <si>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</si>
  <si>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</si>
  <si>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</si>
  <si>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</si>
  <si>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</si>
  <si>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</si>
  <si>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</si>
  <si>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</si>
  <si>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</si>
  <si>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</si>
  <si>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</si>
  <si>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</si>
  <si>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</si>
  <si>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</si>
  <si>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</si>
  <si>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</si>
  <si>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</si>
  <si>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</si>
  <si>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</si>
  <si>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</si>
  <si>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</si>
  <si>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</si>
  <si>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</si>
  <si>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</si>
  <si>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</si>
  <si>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</si>
  <si>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</si>
  <si>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</si>
  <si>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</si>
  <si>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</si>
  <si>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</si>
  <si>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</si>
  <si>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</si>
  <si>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</si>
  <si>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</si>
  <si>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</si>
  <si>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</si>
  <si>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</si>
  <si>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</si>
  <si>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</si>
  <si>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</si>
  <si>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</si>
  <si>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</si>
  <si>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</si>
  <si>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</si>
  <si>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</si>
  <si>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</si>
  <si>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</si>
  <si>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</si>
  <si>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</si>
  <si>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</si>
  <si>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</si>
  <si>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</si>
  <si>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</si>
  <si>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</si>
  <si>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</si>
  <si>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</si>
  <si>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</si>
  <si>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</si>
  <si>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</si>
  <si>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</si>
  <si>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</si>
  <si>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</si>
  <si>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</si>
  <si>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</si>
  <si>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</si>
  <si>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</si>
  <si>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</si>
  <si>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</si>
  <si>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</si>
  <si>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</si>
  <si>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</si>
  <si>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</si>
  <si>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</si>
  <si>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</si>
  <si>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</si>
  <si>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</si>
  <si>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</si>
  <si>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</si>
  <si>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</si>
  <si>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</si>
  <si>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</si>
  <si>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</si>
  <si>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</si>
  <si>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</si>
  <si>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</si>
  <si>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</si>
  <si>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</si>
  <si>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</si>
  <si>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</si>
  <si>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</si>
  <si>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</si>
  <si>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</si>
  <si>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</si>
  <si>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</si>
  <si>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</si>
  <si>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</si>
  <si>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</si>
  <si>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</si>
  <si>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</si>
  <si>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</si>
  <si>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</si>
  <si>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</si>
  <si>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</si>
  <si>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</si>
  <si>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</si>
  <si>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</si>
  <si>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</si>
  <si>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</si>
  <si>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</si>
  <si>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</si>
  <si>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</si>
  <si>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</si>
  <si>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</si>
  <si>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</si>
  <si>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</si>
  <si>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</si>
  <si>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</si>
  <si>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</si>
  <si>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</si>
  <si>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</si>
  <si>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</si>
  <si>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</si>
  <si>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</si>
  <si>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</si>
  <si>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</si>
  <si>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</si>
  <si>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</si>
  <si>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</si>
  <si>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</si>
  <si>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</si>
  <si>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</si>
  <si>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</si>
  <si>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</si>
  <si>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</si>
  <si>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</si>
  <si>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</si>
  <si>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</si>
  <si>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</si>
  <si>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</si>
  <si>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</si>
  <si>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</si>
  <si>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</si>
  <si>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</si>
  <si>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</si>
  <si>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</si>
  <si>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</si>
  <si>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</si>
  <si>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</si>
  <si>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</si>
  <si>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</si>
  <si>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</si>
  <si>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</si>
  <si>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</si>
  <si>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</si>
  <si>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</si>
  <si>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</si>
  <si>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</si>
  <si>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</si>
  <si>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</si>
  <si>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</si>
  <si>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</si>
  <si>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</si>
  <si>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</si>
  <si>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</si>
  <si>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</si>
  <si>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</si>
  <si>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</si>
  <si>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</si>
  <si>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</si>
  <si>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</si>
  <si>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</si>
  <si>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</si>
  <si>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</si>
  <si>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</si>
  <si>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</si>
  <si>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</si>
  <si>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</si>
  <si>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</si>
  <si>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</si>
  <si>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</si>
  <si>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</si>
  <si>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</si>
  <si>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</si>
  <si>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</si>
  <si>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</si>
  <si>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</si>
  <si>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</si>
  <si>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</si>
  <si>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</si>
  <si>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</si>
  <si>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</si>
  <si>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</si>
  <si>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</si>
  <si>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</si>
  <si>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</si>
  <si>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</si>
  <si>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</si>
  <si>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</si>
  <si>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</si>
  <si>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</si>
  <si>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</si>
  <si>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</si>
  <si>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</si>
  <si>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</si>
  <si>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</si>
  <si>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</si>
  <si>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</si>
  <si>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</si>
  <si>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</si>
  <si>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</si>
  <si>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</si>
  <si>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</si>
  <si>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</si>
  <si>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</si>
  <si>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</si>
  <si>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</si>
  <si>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</si>
  <si>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</si>
  <si>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</si>
  <si>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</si>
  <si>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</si>
  <si>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</si>
  <si>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</si>
  <si>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</si>
  <si>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</si>
  <si>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</si>
  <si>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</si>
  <si>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</si>
  <si>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</si>
  <si>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</si>
  <si>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</si>
  <si>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</si>
  <si>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</si>
  <si>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</si>
  <si>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</si>
  <si>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</si>
  <si>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</si>
  <si>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</si>
  <si>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</si>
  <si>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</si>
  <si>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</si>
  <si>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</si>
  <si>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</si>
  <si>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</si>
  <si>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</si>
  <si>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</si>
  <si>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</si>
  <si>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</si>
  <si>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</si>
  <si>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</si>
  <si>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</si>
  <si>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</si>
  <si>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</si>
  <si>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</si>
  <si>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</si>
  <si>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</si>
  <si>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</si>
  <si>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</si>
  <si>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</si>
  <si>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</si>
  <si>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</si>
  <si>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</si>
  <si>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</si>
  <si>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</si>
  <si>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</si>
  <si>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</si>
  <si>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</si>
  <si>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</si>
  <si>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</si>
  <si>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</si>
  <si>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</si>
  <si>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</si>
  <si>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</si>
  <si>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</si>
  <si>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</si>
  <si>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</si>
  <si>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</si>
  <si>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</si>
  <si>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</si>
  <si>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</si>
  <si>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</si>
  <si>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</si>
  <si>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</si>
  <si>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</si>
  <si>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</si>
  <si>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</si>
  <si>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</si>
  <si>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</si>
  <si>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</si>
  <si>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</si>
  <si>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</si>
  <si>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</si>
  <si>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</si>
  <si>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</si>
  <si>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</si>
  <si>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</si>
  <si>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</si>
  <si>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</si>
  <si>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</si>
  <si>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</si>
  <si>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</si>
  <si>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</si>
  <si>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</si>
  <si>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</si>
  <si>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</si>
  <si>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</si>
  <si>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</si>
  <si>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</si>
  <si>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</si>
  <si>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</si>
  <si>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</si>
  <si>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</si>
  <si>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</si>
  <si>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</si>
  <si>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</si>
  <si>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</si>
  <si>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</si>
  <si>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</si>
  <si>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</si>
  <si>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</si>
  <si>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</si>
  <si>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</si>
  <si>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</si>
  <si>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</si>
  <si>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</si>
  <si>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</si>
  <si>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</si>
  <si>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</si>
  <si>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</si>
  <si>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</si>
  <si>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</si>
  <si>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</si>
  <si>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</si>
  <si>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</si>
  <si>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</si>
  <si>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</si>
  <si>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</si>
  <si>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</si>
  <si>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</si>
  <si>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</si>
  <si>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</si>
  <si>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</si>
  <si>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</si>
  <si>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</si>
  <si>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</si>
  <si>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</si>
  <si>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</si>
  <si>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</si>
  <si>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</si>
  <si>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</si>
  <si>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</si>
  <si>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</si>
  <si>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</si>
  <si>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</si>
  <si>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</si>
  <si>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</si>
  <si>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</si>
  <si>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</si>
  <si>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</si>
  <si>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</si>
  <si>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</si>
  <si>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</si>
  <si>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</si>
  <si>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</si>
  <si>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</si>
  <si>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</si>
  <si>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</si>
  <si>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</si>
  <si>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</si>
  <si>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</si>
  <si>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</si>
  <si>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</si>
  <si>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</si>
  <si>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</si>
  <si>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</si>
  <si>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</si>
  <si>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</si>
  <si>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</si>
  <si>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</si>
  <si>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</si>
  <si>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</si>
  <si>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</si>
  <si>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</si>
  <si>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</si>
  <si>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</si>
  <si>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</si>
  <si>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</si>
  <si>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</si>
  <si>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</si>
  <si>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</si>
  <si>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</si>
  <si>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</si>
  <si>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</si>
  <si>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</si>
  <si>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</si>
  <si>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</si>
  <si>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</si>
  <si>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</si>
  <si>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</si>
  <si>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</si>
  <si>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</si>
  <si>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</si>
  <si>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</si>
  <si>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</si>
  <si>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</si>
  <si>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</si>
  <si>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</si>
  <si>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</si>
  <si>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</si>
  <si>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</si>
  <si>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</si>
  <si>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</si>
  <si>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</si>
  <si>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</si>
  <si>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</si>
  <si>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</si>
  <si>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</si>
  <si>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</si>
  <si>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</si>
  <si>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</si>
  <si>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</si>
  <si>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</si>
  <si>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</si>
  <si>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</si>
  <si>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</si>
  <si>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</si>
  <si>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</si>
  <si>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</si>
  <si>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</si>
  <si>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</si>
  <si>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</si>
  <si>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</si>
  <si>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</si>
  <si>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</si>
  <si>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</si>
  <si>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</si>
  <si>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</si>
  <si>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</si>
  <si>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</si>
  <si>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</si>
  <si>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</si>
  <si>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</si>
  <si>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</si>
  <si>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</si>
  <si>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</si>
  <si>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</si>
  <si>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</si>
  <si>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</si>
  <si>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</si>
  <si>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</si>
  <si>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</si>
  <si>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</si>
  <si>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</si>
  <si>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</si>
  <si>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</si>
  <si>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</si>
  <si>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</si>
  <si>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</si>
  <si>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</si>
  <si>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</si>
  <si>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</si>
  <si>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</si>
  <si>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</si>
  <si>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</si>
  <si>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</si>
  <si>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</si>
  <si>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</si>
  <si>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</si>
  <si>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</si>
  <si>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</si>
  <si>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</si>
  <si>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</si>
  <si>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</si>
  <si>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</si>
  <si>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</si>
  <si>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</si>
  <si>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</si>
  <si>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</si>
  <si>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</si>
  <si>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</si>
  <si>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</si>
  <si>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</si>
  <si>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</si>
  <si>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</si>
  <si>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</si>
  <si>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</si>
  <si>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</si>
  <si>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</si>
  <si>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</si>
  <si>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</si>
  <si>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</si>
  <si>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</si>
  <si>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</si>
  <si>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</si>
  <si>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</si>
  <si>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</si>
  <si>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</si>
  <si>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</si>
  <si>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</si>
  <si>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</si>
  <si>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</si>
  <si>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</si>
  <si>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</si>
  <si>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</si>
  <si>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</si>
  <si>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</si>
  <si>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</si>
  <si>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</si>
  <si>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</si>
  <si>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</si>
  <si>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</si>
  <si>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</si>
  <si>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</si>
  <si>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</si>
  <si>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</si>
  <si>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</si>
  <si>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</si>
  <si>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</si>
  <si>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</si>
  <si>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</si>
  <si>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</si>
  <si>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</si>
  <si>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</si>
  <si>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</si>
  <si>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</si>
  <si>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</si>
  <si>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</si>
  <si>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</si>
  <si>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</si>
  <si>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</si>
  <si>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</si>
  <si>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</si>
  <si>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</si>
  <si>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</si>
  <si>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</si>
  <si>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</si>
  <si>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</si>
  <si>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</si>
  <si>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</si>
  <si>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</si>
  <si>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</si>
  <si>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</si>
  <si>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</si>
  <si>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</si>
  <si>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</si>
  <si>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</si>
  <si>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</si>
  <si>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</si>
  <si>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</si>
  <si>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</si>
  <si>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</si>
  <si>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</si>
  <si>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</si>
  <si>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</si>
  <si>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</si>
  <si>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</si>
  <si>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</si>
  <si>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</si>
  <si>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</si>
  <si>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</si>
  <si>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</si>
  <si>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</si>
  <si>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</si>
  <si>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</si>
  <si>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</si>
  <si>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</si>
  <si>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</si>
  <si>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</si>
  <si>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</si>
  <si>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</si>
  <si>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</si>
  <si>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</si>
  <si>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</si>
  <si>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</si>
  <si>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</si>
  <si>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</si>
  <si>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</si>
  <si>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</si>
  <si>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</si>
  <si>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</si>
  <si>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</si>
  <si>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</si>
  <si>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</si>
  <si>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</si>
  <si>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</si>
  <si>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</si>
  <si>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</si>
  <si>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</si>
  <si>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</si>
  <si>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</si>
  <si>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</si>
  <si>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</si>
  <si>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</si>
  <si>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</si>
  <si>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</si>
  <si>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</si>
  <si>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</si>
  <si>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</si>
  <si>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</si>
  <si>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</si>
  <si>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</si>
  <si>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</si>
  <si>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</si>
  <si>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</si>
  <si>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</si>
  <si>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</si>
  <si>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</si>
  <si>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</si>
  <si>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</si>
  <si>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</si>
  <si>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</si>
  <si>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</si>
  <si>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</si>
  <si>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</si>
  <si>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</si>
  <si>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</si>
  <si>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</si>
  <si>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</si>
  <si>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</si>
  <si>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</si>
  <si>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</si>
  <si>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</si>
  <si>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</si>
  <si>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</si>
  <si>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</si>
  <si>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</si>
  <si>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</si>
  <si>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</si>
  <si>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</si>
  <si>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</si>
  <si>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</si>
  <si>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</si>
  <si>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</si>
  <si>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</si>
  <si>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</si>
  <si>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</si>
  <si>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</si>
  <si>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</si>
  <si>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</si>
  <si>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</si>
  <si>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</si>
  <si>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</si>
  <si>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</si>
  <si>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</si>
  <si>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</si>
  <si>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</si>
  <si>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</si>
  <si>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</si>
  <si>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</si>
  <si>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</si>
  <si>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</si>
  <si>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</si>
  <si>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</si>
  <si>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</si>
  <si>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</si>
  <si>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</si>
  <si>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</si>
  <si>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</si>
  <si>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</si>
  <si>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</si>
  <si>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</si>
  <si>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</si>
  <si>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</si>
  <si>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</si>
  <si>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</si>
  <si>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</si>
  <si>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</si>
  <si>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</si>
  <si>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</si>
  <si>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</si>
  <si>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</si>
  <si>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</si>
  <si>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</si>
  <si>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</si>
  <si>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</si>
  <si>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</si>
  <si>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</si>
  <si>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</si>
  <si>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</si>
  <si>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</si>
  <si>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</si>
  <si>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</si>
  <si>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</si>
  <si>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</si>
  <si>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</si>
  <si>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</si>
  <si>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</si>
  <si>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</si>
  <si>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</si>
  <si>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</si>
  <si>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</si>
  <si>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</si>
  <si>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</si>
  <si>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</si>
  <si>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</si>
  <si>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</si>
  <si>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</si>
  <si>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</si>
  <si>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</si>
  <si>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</si>
  <si>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</si>
  <si>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</si>
  <si>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</si>
  <si>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</si>
  <si>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</si>
  <si>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</si>
  <si>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</si>
  <si>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</si>
  <si>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</si>
  <si>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</si>
  <si>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</si>
  <si>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</si>
  <si>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</si>
  <si>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</si>
  <si>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</si>
  <si>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</si>
  <si>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</si>
  <si>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</si>
  <si>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</si>
  <si>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</si>
  <si>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</si>
  <si>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</si>
  <si>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</si>
  <si>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</si>
  <si>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</si>
  <si>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</si>
  <si>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</si>
  <si>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</si>
  <si>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</si>
  <si>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</si>
  <si>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</si>
  <si>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</si>
  <si>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</si>
  <si>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</si>
  <si>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</si>
  <si>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</si>
  <si>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</si>
  <si>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</si>
  <si>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</si>
  <si>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</si>
  <si>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</si>
  <si>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</si>
  <si>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</si>
  <si>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</si>
  <si>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</si>
  <si>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</si>
  <si>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</si>
  <si>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</si>
  <si>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</si>
  <si>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</si>
  <si>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</si>
  <si>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</si>
  <si>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</si>
  <si>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</si>
  <si>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</si>
  <si>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</si>
  <si>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</si>
  <si>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</si>
  <si>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</si>
  <si>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</si>
  <si>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</si>
  <si>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</si>
  <si>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</si>
  <si>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</si>
  <si>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</si>
  <si>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</si>
  <si>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</si>
  <si>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</si>
  <si>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</si>
  <si>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</si>
  <si>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</si>
  <si>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</si>
  <si>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</si>
  <si>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</si>
  <si>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</si>
  <si>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</si>
  <si>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</si>
  <si>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</si>
  <si>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</si>
  <si>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</si>
  <si>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</si>
  <si>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</si>
  <si>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</si>
  <si>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</si>
  <si>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</si>
  <si>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</si>
  <si>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</si>
  <si>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</si>
  <si>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</si>
  <si>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</si>
  <si>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</si>
  <si>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</si>
  <si>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</si>
  <si>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</si>
  <si>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</si>
  <si>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</si>
  <si>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</si>
  <si>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</si>
  <si>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</si>
  <si>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</si>
  <si>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</si>
  <si>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</si>
  <si>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</si>
  <si>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</si>
  <si>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</si>
  <si>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</si>
  <si>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</si>
  <si>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</si>
  <si>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</si>
  <si>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</si>
  <si>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</si>
  <si>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</si>
  <si>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</si>
  <si>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</si>
  <si>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</si>
  <si>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</si>
  <si>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</si>
  <si>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</si>
  <si>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</si>
  <si>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</si>
  <si>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</si>
  <si>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</si>
  <si>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</si>
  <si>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</si>
  <si>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</si>
  <si>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</si>
  <si>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</si>
  <si>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</si>
  <si>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</si>
  <si>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</si>
  <si>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</si>
  <si>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</si>
  <si>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</si>
  <si>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</si>
  <si>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</si>
  <si>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</si>
  <si>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</si>
  <si>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</si>
  <si>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</si>
  <si>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</si>
  <si>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</si>
  <si>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</si>
  <si>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</si>
  <si>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</si>
  <si>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</si>
  <si>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</si>
  <si>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</si>
  <si>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</si>
  <si>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</si>
  <si>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</si>
  <si>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</si>
  <si>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</si>
  <si>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</si>
  <si>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</si>
  <si>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</si>
  <si>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</si>
  <si>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</si>
  <si>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</si>
  <si>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</si>
  <si>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</si>
  <si>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</si>
  <si>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</si>
  <si>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</si>
  <si>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</si>
  <si>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</si>
  <si>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</si>
  <si>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</si>
  <si>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</si>
  <si>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</si>
  <si>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</si>
  <si>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</si>
  <si>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</si>
  <si>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</si>
  <si>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</si>
  <si>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</si>
  <si>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</si>
  <si>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</si>
  <si>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</si>
  <si>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</si>
  <si>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</si>
  <si>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</si>
  <si>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</si>
  <si>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</si>
  <si>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</si>
  <si>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</si>
  <si>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</si>
  <si>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</si>
  <si>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</si>
  <si>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</si>
  <si>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</si>
  <si>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</si>
  <si>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</si>
  <si>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</si>
  <si>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</si>
  <si>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</si>
  <si>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</si>
  <si>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</si>
  <si>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</si>
  <si>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</si>
  <si>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</si>
  <si>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</si>
  <si>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</si>
  <si>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</si>
  <si>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</si>
  <si>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</si>
  <si>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</si>
  <si>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</si>
  <si>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</si>
  <si>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</si>
  <si>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</si>
  <si>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</si>
  <si>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</si>
  <si>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</si>
  <si>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</si>
  <si>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</si>
  <si>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</si>
  <si>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</si>
  <si>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</si>
  <si>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</si>
  <si>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</si>
  <si>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</si>
  <si>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</si>
  <si>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</si>
  <si>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</si>
  <si>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</si>
  <si>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</si>
  <si>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</si>
  <si>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</si>
  <si>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</si>
  <si>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</si>
  <si>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</si>
  <si>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</si>
  <si>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</si>
  <si>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</si>
  <si>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</si>
  <si>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</si>
  <si>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</si>
  <si>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</si>
  <si>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</si>
  <si>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</si>
  <si>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</si>
  <si>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</si>
  <si>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</si>
  <si>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</si>
  <si>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</si>
  <si>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</si>
  <si>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</si>
  <si>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</si>
  <si>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</si>
  <si>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</si>
  <si>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</si>
  <si>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</si>
  <si>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</si>
  <si>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</si>
  <si>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</si>
  <si>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</si>
  <si>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</si>
  <si>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</si>
  <si>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</si>
  <si>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</si>
  <si>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</si>
  <si>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</si>
  <si>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</si>
  <si>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</si>
  <si>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</si>
  <si>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</si>
  <si>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</si>
  <si>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</si>
  <si>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</si>
  <si>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</si>
  <si>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</si>
  <si>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</si>
  <si>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</si>
  <si>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</si>
  <si>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</si>
  <si>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</si>
  <si>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</si>
  <si>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</si>
  <si>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</si>
  <si>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</si>
  <si>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</si>
  <si>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</si>
  <si>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</si>
  <si>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</si>
  <si>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</si>
  <si>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</si>
  <si>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</si>
  <si>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</si>
  <si>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</si>
  <si>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</si>
  <si>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</si>
  <si>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</si>
  <si>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</si>
  <si>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</si>
  <si>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</si>
  <si>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</si>
  <si>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</si>
  <si>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</si>
  <si>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</si>
  <si>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</si>
  <si>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</si>
  <si>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</si>
  <si>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</si>
  <si>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</si>
  <si>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</si>
  <si>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</si>
  <si>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</si>
  <si>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</si>
  <si>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</si>
  <si>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</si>
  <si>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</si>
  <si>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</si>
  <si>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</si>
  <si>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</si>
  <si>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</si>
  <si>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</si>
  <si>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</si>
  <si>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</si>
  <si>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</si>
  <si>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</si>
  <si>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</si>
  <si>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</si>
  <si>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</si>
  <si>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</si>
  <si>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</si>
  <si>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</si>
  <si>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</si>
  <si>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</si>
  <si>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</si>
  <si>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</si>
  <si>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</si>
  <si>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</si>
  <si>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</si>
  <si>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</si>
  <si>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</si>
  <si>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</si>
  <si>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</si>
  <si>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</si>
  <si>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</si>
  <si>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</si>
  <si>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</si>
  <si>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</si>
  <si>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</si>
  <si>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</si>
  <si>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</si>
  <si>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</si>
  <si>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</si>
  <si>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</si>
  <si>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</si>
  <si>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</si>
  <si>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</si>
  <si>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</si>
  <si>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</si>
  <si>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</si>
  <si>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</si>
  <si>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</si>
  <si>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</si>
  <si>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</si>
  <si>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</si>
  <si>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</si>
  <si>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</si>
  <si>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</si>
  <si>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</si>
  <si>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</si>
  <si>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</si>
  <si>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</si>
  <si>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</si>
  <si>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</si>
  <si>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</si>
  <si>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</si>
  <si>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</si>
  <si>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</si>
  <si>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</si>
  <si>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</si>
  <si>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</si>
  <si>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</si>
  <si>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</si>
  <si>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</si>
  <si>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</si>
  <si>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</si>
  <si>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</si>
  <si>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</si>
  <si>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</si>
  <si>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</si>
  <si>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</si>
  <si>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</si>
  <si>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</si>
  <si>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</si>
  <si>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</si>
  <si>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</si>
  <si>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</si>
  <si>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</si>
  <si>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</si>
  <si>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</si>
  <si>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</si>
  <si>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</si>
  <si>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</si>
  <si>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</si>
  <si>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</si>
  <si>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</si>
  <si>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</si>
  <si>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</si>
  <si>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</si>
  <si>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</si>
  <si>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</si>
  <si>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</si>
  <si>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</si>
  <si>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</si>
  <si>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</si>
  <si>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</si>
  <si>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</si>
  <si>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</si>
  <si>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</si>
  <si>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</si>
  <si>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</si>
  <si>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</si>
  <si>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</si>
  <si>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</si>
  <si>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</si>
  <si>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</si>
  <si>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</si>
  <si>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</si>
  <si>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</si>
  <si>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</si>
  <si>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</si>
  <si>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</si>
  <si>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</si>
  <si>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</si>
  <si>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</si>
  <si>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</si>
  <si>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</si>
  <si>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</si>
  <si>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</si>
  <si>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</si>
  <si>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</si>
  <si>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</si>
  <si>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</si>
  <si>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</si>
  <si>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</si>
  <si>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</si>
  <si>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</si>
  <si>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</si>
  <si>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</si>
  <si>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</si>
  <si>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</si>
  <si>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</si>
  <si>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</si>
  <si>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</si>
  <si>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</si>
  <si>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</si>
  <si>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</si>
  <si>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</si>
  <si>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</si>
  <si>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</si>
  <si>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</si>
  <si>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</si>
  <si>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</si>
  <si>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</si>
  <si>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</si>
  <si>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</si>
  <si>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</si>
  <si>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</si>
  <si>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</si>
  <si>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</si>
  <si>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</si>
  <si>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</si>
  <si>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</si>
  <si>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</si>
  <si>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</si>
  <si>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</si>
  <si>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</si>
  <si>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</si>
  <si>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</si>
  <si>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</si>
  <si>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</si>
  <si>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</si>
  <si>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</si>
  <si>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</si>
  <si>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</si>
  <si>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</si>
  <si>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</si>
  <si>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</si>
  <si>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</si>
  <si>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</si>
  <si>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</si>
  <si>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</si>
  <si>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</si>
  <si>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</si>
  <si>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</si>
  <si>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</si>
  <si>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</si>
  <si>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</si>
  <si>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</si>
  <si>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</si>
  <si>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</si>
  <si>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</si>
  <si>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</si>
  <si>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</si>
  <si>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</si>
  <si>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</si>
  <si>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</si>
  <si>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</si>
  <si>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</si>
  <si>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</si>
  <si>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</si>
  <si>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</si>
  <si>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</si>
  <si>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</si>
  <si>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</si>
  <si>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</si>
  <si>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</si>
  <si>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</si>
  <si>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</si>
  <si>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</si>
  <si>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</si>
  <si>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</si>
  <si>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</si>
  <si>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</si>
  <si>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</si>
  <si>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</si>
  <si>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</si>
  <si>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</si>
  <si>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</si>
  <si>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</si>
  <si>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</si>
  <si>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</si>
  <si>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</si>
  <si>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</si>
  <si>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</si>
  <si>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</si>
  <si>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</si>
  <si>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</si>
  <si>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</si>
  <si>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</si>
  <si>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</si>
  <si>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</si>
  <si>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</si>
  <si>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</si>
  <si>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</si>
  <si>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</si>
  <si>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</si>
  <si>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</si>
  <si>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</si>
  <si>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</si>
  <si>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</si>
  <si>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</si>
  <si>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</si>
  <si>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</si>
  <si>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</si>
  <si>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</si>
  <si>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</si>
  <si>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</si>
  <si>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</si>
  <si>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</si>
  <si>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</si>
  <si>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</si>
  <si>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</si>
  <si>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</si>
  <si>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</si>
  <si>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</si>
  <si>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</si>
  <si>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</si>
  <si>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</si>
  <si>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</si>
  <si>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</si>
  <si>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</si>
  <si>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</si>
  <si>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</si>
  <si>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</si>
  <si>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</si>
  <si>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</si>
  <si>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</si>
  <si>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</si>
  <si>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</si>
  <si>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</si>
  <si>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</si>
  <si>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</si>
  <si>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</si>
  <si>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</si>
  <si>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</si>
  <si>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</si>
  <si>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</si>
  <si>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</si>
  <si>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</si>
  <si>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</si>
  <si>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</si>
  <si>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</si>
  <si>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</si>
  <si>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</si>
  <si>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</si>
  <si>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</si>
  <si>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</si>
  <si>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</si>
  <si>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</si>
  <si>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</si>
  <si>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</si>
  <si>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</si>
  <si>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</si>
  <si>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</si>
  <si>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</si>
  <si>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</si>
  <si>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</si>
  <si>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</si>
  <si>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</si>
  <si>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</si>
  <si>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</si>
  <si>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</si>
  <si>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</si>
  <si>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</si>
  <si>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</si>
  <si>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</si>
  <si>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</si>
  <si>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</si>
  <si>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</si>
  <si>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</si>
  <si>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</si>
  <si>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</si>
  <si>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</si>
  <si>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</si>
  <si>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</si>
  <si>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</si>
  <si>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</si>
  <si>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</si>
  <si>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</si>
  <si>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</si>
  <si>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</si>
  <si>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</si>
  <si>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</si>
  <si>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</si>
  <si>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</si>
  <si>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</si>
  <si>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</si>
  <si>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</si>
  <si>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</si>
  <si>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</si>
  <si>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</si>
  <si>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</si>
  <si>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</si>
  <si>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</si>
  <si>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</si>
  <si>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</si>
  <si>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</si>
  <si>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</si>
  <si>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</si>
  <si>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</si>
  <si>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</si>
  <si>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</si>
  <si>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</si>
  <si>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</si>
  <si>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</si>
  <si>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</si>
  <si>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</si>
  <si>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</si>
  <si>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</si>
  <si>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</si>
  <si>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</si>
  <si>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</si>
  <si>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</si>
  <si>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</si>
  <si>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</si>
  <si>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</si>
  <si>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</si>
  <si>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</si>
  <si>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</si>
  <si>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</si>
  <si>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</si>
  <si>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</si>
  <si>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</si>
  <si>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</si>
  <si>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</si>
  <si>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</si>
  <si>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</si>
  <si>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</si>
  <si>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</si>
  <si>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</si>
  <si>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</si>
  <si>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</si>
  <si>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</si>
  <si>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</si>
  <si>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</si>
  <si>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</si>
  <si>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</si>
  <si>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</si>
  <si>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</si>
  <si>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</si>
  <si>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</si>
  <si>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</si>
  <si>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</si>
  <si>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</si>
  <si>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</si>
  <si>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</si>
  <si>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</si>
  <si>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</si>
  <si>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</si>
  <si>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</si>
  <si>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</si>
  <si>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</si>
  <si>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</si>
  <si>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</si>
  <si>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</si>
  <si>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</si>
  <si>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</si>
  <si>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</si>
  <si>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</si>
  <si>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</si>
  <si>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</si>
  <si>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</si>
  <si>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</si>
  <si>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</si>
  <si>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</si>
  <si>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</si>
  <si>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</si>
  <si>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</si>
  <si>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</si>
  <si>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</si>
  <si>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</si>
  <si>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</si>
  <si>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</si>
  <si>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</si>
  <si>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</si>
  <si>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</si>
  <si>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</si>
  <si>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</si>
  <si>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</si>
  <si>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</si>
  <si>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</si>
  <si>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</si>
  <si>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</si>
  <si>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</si>
  <si>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</si>
  <si>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</si>
  <si>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</si>
  <si>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</si>
  <si>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</si>
  <si>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</si>
  <si>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</si>
  <si>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</si>
  <si>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</si>
  <si>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</si>
  <si>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</si>
  <si>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</si>
  <si>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</si>
  <si>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</si>
  <si>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</si>
  <si>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</si>
  <si>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</si>
  <si>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</si>
  <si>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</si>
  <si>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</si>
  <si>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</si>
  <si>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</si>
  <si>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</si>
  <si>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</si>
  <si>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</si>
  <si>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</si>
  <si>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</si>
  <si>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</si>
  <si>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</si>
  <si>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</si>
  <si>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</si>
  <si>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</si>
  <si>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</si>
  <si>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</si>
  <si>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</si>
  <si>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</si>
  <si>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</si>
  <si>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</si>
  <si>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</si>
  <si>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</si>
  <si>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</si>
  <si>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</si>
  <si>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</si>
  <si>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</si>
  <si>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</si>
  <si>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</si>
  <si>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</si>
  <si>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</si>
  <si>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</si>
  <si>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</si>
  <si>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</si>
  <si>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</si>
  <si>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</si>
  <si>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</si>
  <si>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</si>
  <si>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</si>
  <si>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</si>
  <si>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</si>
  <si>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</si>
  <si>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</si>
  <si>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</si>
  <si>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</si>
  <si>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</si>
  <si>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</si>
  <si>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</si>
  <si>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</si>
  <si>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</si>
  <si>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</si>
  <si>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</si>
  <si>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</si>
  <si>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</si>
  <si>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</si>
  <si>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</si>
  <si>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</si>
  <si>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</si>
  <si>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</si>
  <si>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</si>
  <si>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</si>
  <si>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</si>
  <si>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</si>
  <si>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</si>
  <si>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</si>
  <si>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</si>
  <si>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</si>
  <si>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</si>
  <si>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</si>
  <si>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</si>
  <si>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</si>
  <si>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</si>
  <si>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</si>
  <si>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</si>
  <si>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</si>
  <si>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</si>
  <si>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</si>
  <si>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</si>
  <si>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</si>
  <si>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</si>
  <si>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</si>
  <si>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</si>
  <si>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</si>
  <si>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</si>
  <si>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</si>
  <si>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</si>
  <si>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</si>
  <si>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</si>
  <si>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</si>
  <si>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</si>
  <si>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</si>
  <si>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</si>
  <si>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</si>
  <si>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</si>
  <si>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</si>
  <si>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</si>
  <si>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</si>
  <si>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</si>
  <si>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</si>
  <si>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</si>
  <si>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</si>
  <si>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</si>
  <si>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</si>
  <si>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</si>
  <si>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</si>
  <si>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</si>
  <si>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</si>
  <si>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</si>
  <si>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</si>
  <si>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</si>
  <si>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</si>
  <si>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</si>
  <si>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</si>
  <si>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</si>
  <si>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</si>
  <si>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</si>
  <si>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</si>
  <si>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</si>
  <si>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</si>
  <si>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</si>
  <si>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</si>
  <si>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</si>
  <si>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</si>
  <si>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</si>
  <si>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</si>
  <si>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</si>
  <si>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</si>
  <si>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</si>
  <si>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</si>
  <si>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</si>
  <si>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</si>
  <si>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</si>
  <si>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</si>
  <si>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</si>
  <si>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</si>
  <si>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</si>
  <si>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</si>
  <si>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</si>
  <si>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</si>
  <si>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</si>
  <si>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</si>
  <si>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</si>
  <si>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</si>
  <si>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</si>
  <si>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</si>
  <si>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</si>
  <si>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</si>
  <si>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</si>
  <si>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</si>
  <si>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</si>
  <si>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</si>
  <si>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</si>
  <si>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</si>
  <si>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</si>
  <si>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</si>
  <si>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</si>
  <si>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</si>
  <si>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</si>
  <si>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</si>
  <si>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</si>
  <si>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</si>
  <si>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</si>
  <si>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</si>
  <si>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</si>
  <si>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</si>
  <si>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</si>
  <si>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</si>
  <si>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</si>
  <si>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</si>
  <si>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</si>
  <si>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</si>
  <si>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</si>
  <si>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</si>
  <si>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</si>
  <si>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</si>
  <si>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</si>
  <si>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</si>
  <si>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</si>
  <si>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</si>
  <si>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</si>
  <si>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</si>
  <si>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</si>
  <si>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</si>
  <si>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</si>
  <si>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</si>
  <si>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</si>
  <si>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</si>
  <si>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</si>
  <si>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</si>
  <si>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</si>
  <si>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</si>
  <si>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</si>
  <si>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</si>
  <si>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</si>
  <si>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</si>
  <si>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</si>
  <si>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</si>
  <si>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</si>
  <si>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</si>
  <si>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</si>
  <si>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</si>
  <si>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</si>
  <si>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</si>
  <si>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</si>
  <si>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</si>
  <si>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</si>
  <si>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</si>
  <si>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</si>
  <si>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</si>
  <si>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</si>
  <si>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</si>
  <si>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</si>
  <si>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</si>
  <si>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</si>
  <si>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</si>
  <si>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</si>
  <si>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</si>
  <si>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</si>
  <si>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</si>
  <si>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</si>
  <si>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</si>
  <si>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</si>
  <si>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</si>
  <si>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</si>
  <si>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</si>
  <si>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</si>
  <si>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</si>
  <si>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</si>
  <si>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</si>
  <si>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</si>
  <si>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</si>
  <si>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</si>
  <si>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</si>
  <si>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</si>
  <si>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</si>
  <si>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</si>
  <si>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</si>
  <si>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</si>
  <si>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</si>
  <si>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</si>
  <si>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</si>
  <si>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</si>
  <si>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</si>
  <si>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</si>
  <si>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</si>
  <si>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</si>
  <si>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</si>
  <si>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</si>
  <si>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</si>
  <si>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</si>
  <si>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</si>
  <si>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</si>
  <si>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</si>
  <si>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</si>
  <si>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</si>
  <si>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</si>
  <si>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</si>
  <si>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</si>
  <si>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</si>
  <si>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</si>
  <si>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</si>
  <si>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</si>
  <si>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</si>
  <si>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</si>
  <si>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</si>
  <si>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</si>
  <si>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</si>
  <si>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</si>
  <si>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</si>
  <si>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</si>
  <si>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</si>
  <si>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</si>
  <si>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</si>
  <si>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</si>
  <si>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</si>
  <si>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</si>
  <si>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</si>
  <si>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</si>
  <si>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</si>
  <si>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</si>
  <si>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</si>
  <si>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</si>
  <si>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</si>
  <si>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</si>
  <si>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</si>
  <si>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</si>
  <si>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</si>
  <si>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</si>
  <si>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</si>
  <si>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</si>
  <si>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</si>
  <si>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</si>
  <si>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</si>
  <si>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</si>
  <si>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</si>
  <si>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</si>
  <si>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</si>
  <si>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</si>
  <si>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</si>
  <si>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</si>
  <si>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</si>
  <si>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</si>
  <si>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</si>
  <si>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</si>
  <si>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</si>
  <si>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</si>
  <si>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</si>
  <si>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</si>
  <si>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</si>
  <si>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</si>
  <si>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</si>
  <si>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</si>
  <si>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</si>
  <si>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</si>
  <si>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</si>
  <si>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</si>
  <si>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</si>
  <si>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</si>
  <si>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</si>
  <si>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</si>
  <si>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</si>
  <si>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</si>
  <si>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</si>
  <si>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</si>
  <si>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</si>
  <si>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</si>
  <si>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</si>
  <si>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</si>
  <si>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</si>
  <si>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</si>
  <si>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</si>
  <si>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</si>
  <si>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</si>
  <si>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</si>
  <si>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</si>
  <si>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</si>
  <si>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</si>
  <si>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</si>
  <si>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</si>
  <si>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</si>
  <si>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</si>
  <si>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</si>
  <si>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</si>
  <si>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</si>
  <si>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</si>
  <si>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</si>
  <si>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</si>
  <si>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</si>
  <si>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</si>
  <si>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</si>
  <si>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</si>
  <si>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</si>
  <si>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</si>
  <si>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</si>
  <si>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</si>
  <si>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</si>
  <si>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</si>
  <si>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</si>
  <si>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</si>
  <si>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</si>
  <si>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</si>
  <si>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</si>
  <si>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</si>
  <si>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</si>
  <si>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</si>
  <si>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</si>
  <si>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</si>
  <si>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</si>
  <si>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</si>
  <si>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</si>
  <si>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</si>
  <si>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</si>
  <si>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</si>
  <si>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</si>
  <si>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</si>
  <si>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</si>
  <si>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</si>
  <si>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</si>
  <si>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</si>
  <si>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</si>
  <si>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</si>
  <si>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</si>
  <si>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</si>
  <si>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</si>
  <si>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</si>
  <si>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</si>
  <si>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</si>
  <si>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</si>
  <si>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</si>
  <si>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</si>
  <si>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</si>
  <si>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</si>
  <si>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</si>
  <si>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</si>
  <si>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</si>
  <si>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</si>
  <si>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</si>
  <si>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</si>
  <si>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</si>
  <si>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</si>
  <si>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</si>
  <si>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</si>
  <si>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</si>
  <si>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</si>
  <si>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</si>
  <si>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</si>
  <si>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</si>
  <si>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</si>
  <si>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</si>
  <si>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</si>
  <si>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</si>
  <si>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</si>
  <si>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</si>
  <si>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</si>
  <si>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</si>
  <si>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</si>
  <si>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</si>
  <si>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</si>
  <si>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</si>
  <si>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</si>
  <si>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</si>
  <si>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</si>
  <si>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</si>
  <si>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</si>
  <si>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</si>
  <si>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</si>
  <si>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</si>
  <si>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</si>
  <si>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</si>
  <si>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</si>
  <si>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</si>
  <si>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</si>
  <si>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</si>
  <si>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</si>
  <si>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</si>
  <si>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</si>
  <si>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</si>
  <si>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</si>
  <si>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</si>
  <si>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</si>
  <si>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</si>
  <si>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</si>
  <si>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</si>
  <si>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</si>
  <si>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</si>
  <si>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</si>
  <si>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</si>
  <si>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</si>
  <si>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</si>
  <si>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</si>
  <si>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</si>
  <si>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</si>
  <si>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</si>
  <si>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</si>
  <si>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</si>
  <si>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</si>
  <si>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</si>
  <si>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</si>
  <si>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</si>
  <si>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</si>
  <si>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</si>
  <si>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</si>
  <si>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</si>
  <si>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</si>
  <si>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</si>
  <si>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</si>
  <si>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</si>
  <si>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</si>
  <si>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</si>
  <si>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</si>
  <si>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</si>
  <si>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</si>
  <si>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</si>
  <si>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</si>
  <si>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</si>
  <si>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</si>
  <si>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</si>
  <si>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</si>
  <si>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</si>
  <si>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</si>
  <si>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</si>
  <si>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</si>
  <si>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</si>
  <si>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</si>
  <si>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</si>
  <si>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</si>
  <si>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</si>
  <si>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</si>
  <si>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</si>
  <si>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</si>
  <si>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</si>
  <si>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</si>
  <si>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</si>
  <si>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</si>
  <si>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</si>
  <si>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</si>
  <si>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</si>
  <si>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</si>
  <si>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</si>
  <si>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</si>
  <si>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</si>
  <si>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</si>
  <si>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</si>
  <si>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</si>
  <si>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</si>
  <si>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</si>
  <si>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</si>
  <si>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</si>
  <si>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</si>
  <si>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</si>
  <si>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</si>
  <si>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</si>
  <si>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</si>
  <si>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</si>
  <si>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</si>
  <si>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</si>
  <si>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</si>
  <si>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</si>
  <si>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</si>
  <si>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</si>
  <si>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</si>
  <si>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</si>
  <si>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</si>
  <si>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</si>
  <si>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</si>
  <si>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</si>
  <si>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</si>
  <si>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</si>
  <si>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</si>
  <si>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</si>
  <si>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</si>
  <si>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</si>
  <si>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</si>
  <si>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</si>
  <si>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</si>
  <si>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</si>
  <si>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</si>
  <si>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</si>
  <si>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</si>
  <si>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</si>
  <si>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</si>
  <si>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</si>
  <si>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</si>
  <si>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</si>
  <si>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</si>
  <si>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</si>
  <si>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</si>
  <si>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</si>
  <si>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</si>
  <si>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</si>
  <si>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</si>
  <si>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</si>
  <si>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</si>
  <si>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</si>
  <si>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</si>
  <si>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</si>
  <si>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</si>
  <si>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</si>
  <si>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</si>
  <si>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</si>
  <si>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</si>
  <si>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</si>
  <si>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</si>
  <si>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</si>
  <si>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</si>
  <si>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</si>
  <si>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</si>
  <si>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</si>
  <si>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</si>
  <si>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</si>
  <si>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</si>
  <si>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</si>
  <si>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</si>
  <si>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</si>
  <si>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</si>
  <si>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</si>
  <si>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</si>
  <si>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</si>
  <si>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</si>
  <si>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</si>
  <si>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</si>
  <si>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</si>
  <si>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</si>
  <si>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</si>
  <si>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</si>
  <si>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</si>
  <si>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</si>
  <si>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</si>
  <si>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</si>
  <si>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</si>
  <si>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</si>
  <si>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</si>
  <si>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</si>
  <si>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</si>
  <si>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</si>
  <si>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</si>
  <si>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</si>
  <si>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</si>
  <si>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</si>
  <si>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</si>
  <si>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</si>
  <si>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</si>
  <si>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</si>
  <si>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</si>
  <si>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</si>
  <si>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</si>
  <si>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</si>
  <si>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</si>
  <si>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</si>
  <si>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</si>
  <si>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</si>
  <si>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</si>
  <si>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</si>
  <si>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</si>
  <si>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</si>
  <si>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</si>
  <si>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</si>
  <si>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</si>
  <si>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</si>
  <si>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</si>
  <si>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</si>
  <si>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</si>
  <si>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</si>
  <si>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</si>
  <si>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</si>
  <si>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</si>
  <si>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</si>
  <si>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</si>
  <si>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</si>
  <si>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</si>
  <si>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</si>
  <si>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</si>
  <si>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</si>
  <si>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</si>
  <si>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</si>
  <si>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</si>
  <si>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</si>
  <si>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</si>
  <si>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</si>
  <si>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</si>
  <si>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</si>
  <si>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</si>
  <si>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</si>
  <si>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</si>
  <si>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</si>
  <si>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</si>
  <si>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</si>
  <si>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</si>
  <si>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</si>
  <si>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</si>
  <si>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</si>
  <si>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</si>
  <si>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</si>
  <si>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</si>
  <si>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</si>
  <si>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</si>
  <si>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</si>
  <si>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</si>
  <si>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</si>
  <si>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</si>
  <si>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</si>
  <si>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</si>
  <si>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</si>
  <si>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</si>
  <si>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</si>
  <si>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</si>
  <si>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</si>
  <si>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</si>
  <si>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</si>
  <si>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</si>
  <si>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</si>
  <si>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</si>
  <si>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</si>
  <si>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</si>
  <si>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</si>
  <si>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</si>
  <si>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</si>
  <si>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</si>
  <si>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</si>
  <si>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</si>
  <si>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</si>
  <si>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</si>
  <si>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</si>
  <si>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</si>
  <si>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</si>
  <si>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</si>
  <si>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</si>
  <si>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</si>
  <si>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</si>
  <si>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</si>
  <si>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</si>
  <si>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</si>
  <si>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</si>
  <si>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</si>
  <si>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</si>
  <si>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</si>
  <si>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</si>
  <si>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</si>
  <si>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</si>
  <si>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</si>
  <si>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</si>
  <si>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</si>
  <si>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</si>
  <si>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</si>
  <si>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</si>
  <si>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</si>
  <si>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</si>
  <si>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</si>
  <si>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</si>
  <si>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</si>
  <si>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</si>
  <si>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</si>
  <si>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</si>
  <si>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</si>
  <si>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</si>
  <si>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</si>
  <si>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</si>
  <si>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</si>
  <si>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</si>
  <si>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</si>
  <si>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</si>
  <si>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</si>
  <si>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</si>
  <si>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</si>
  <si>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</si>
  <si>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</si>
  <si>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</si>
  <si>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</si>
  <si>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</si>
  <si>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</si>
  <si>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</si>
  <si>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</si>
  <si>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</si>
  <si>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</si>
  <si>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</si>
  <si>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</si>
  <si>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</si>
  <si>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</si>
  <si>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</si>
  <si>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</si>
  <si>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</si>
  <si>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</si>
  <si>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</si>
  <si>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</si>
  <si>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</si>
  <si>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</si>
  <si>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</si>
  <si>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</si>
  <si>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</si>
  <si>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</si>
  <si>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</si>
  <si>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</si>
  <si>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</si>
  <si>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</si>
  <si>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</si>
  <si>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</si>
  <si>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</si>
  <si>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</si>
  <si>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</si>
  <si>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</si>
  <si>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</si>
  <si>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</si>
  <si>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</si>
  <si>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</si>
  <si>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</si>
  <si>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</si>
  <si>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</si>
  <si>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</si>
  <si>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</si>
  <si>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</si>
  <si>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</si>
  <si>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</si>
  <si>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</si>
  <si>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</si>
  <si>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</si>
  <si>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</si>
  <si>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</si>
  <si>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</si>
  <si>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</si>
  <si>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</si>
  <si>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</si>
  <si>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</si>
  <si>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</si>
  <si>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</si>
  <si>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</si>
  <si>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</si>
  <si>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</si>
  <si>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</si>
  <si>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</si>
  <si>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</si>
  <si>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</si>
  <si>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</si>
  <si>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</si>
  <si>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</si>
  <si>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</si>
  <si>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</si>
  <si>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</si>
  <si>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</si>
  <si>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</si>
  <si>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</si>
  <si>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</si>
  <si>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</si>
  <si>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</si>
  <si>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</si>
  <si>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</si>
  <si>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</si>
  <si>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</si>
  <si>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</si>
  <si>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</si>
  <si>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</si>
  <si>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</si>
  <si>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</si>
  <si>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</si>
  <si>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</si>
  <si>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</si>
  <si>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</si>
  <si>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</si>
  <si>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</si>
  <si>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</si>
  <si>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</si>
  <si>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</si>
  <si>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</si>
  <si>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</si>
  <si>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</si>
  <si>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</si>
  <si>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</si>
  <si>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</si>
  <si>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</si>
  <si>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</si>
  <si>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</si>
  <si>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</si>
  <si>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</si>
  <si>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</si>
  <si>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</si>
  <si>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</si>
  <si>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</si>
  <si>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</si>
  <si>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</si>
  <si>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</si>
  <si>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</si>
  <si>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</si>
  <si>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</si>
  <si>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</si>
  <si>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</si>
  <si>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</si>
  <si>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</si>
  <si>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</si>
  <si>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</si>
  <si>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</si>
  <si>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</si>
  <si>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</si>
  <si>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</si>
  <si>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</si>
  <si>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</si>
  <si>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</si>
  <si>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</si>
  <si>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</si>
  <si>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</si>
  <si>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</si>
  <si>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</si>
  <si>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</si>
  <si>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</si>
  <si>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</si>
  <si>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</si>
  <si>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</si>
  <si>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</si>
  <si>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</si>
  <si>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</si>
  <si>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</si>
  <si>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</si>
  <si>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</si>
  <si>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</si>
  <si>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</si>
  <si>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</si>
  <si>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</si>
  <si>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</si>
  <si>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</si>
  <si>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</si>
  <si>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</si>
  <si>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</si>
  <si>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</si>
  <si>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</si>
  <si>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</si>
  <si>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</si>
  <si>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</si>
  <si>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</si>
  <si>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</si>
  <si>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</si>
  <si>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</si>
  <si>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</si>
  <si>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</si>
  <si>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</si>
  <si>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</si>
  <si>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</si>
  <si>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</si>
  <si>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</si>
  <si>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</si>
  <si>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</si>
  <si>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</si>
  <si>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</si>
  <si>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</si>
  <si>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</si>
  <si>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</si>
  <si>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</si>
  <si>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</si>
  <si>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</si>
  <si>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</si>
  <si>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</si>
  <si>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</si>
  <si>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</si>
  <si>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</si>
  <si>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</si>
  <si>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</si>
  <si>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</si>
  <si>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</si>
  <si>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</si>
  <si>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</si>
  <si>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</si>
  <si>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</si>
  <si>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</si>
  <si>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</si>
  <si>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</si>
  <si>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</si>
  <si>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</si>
  <si>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</si>
  <si>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</si>
  <si>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</si>
  <si>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</si>
  <si>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</si>
  <si>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</si>
  <si>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</si>
  <si>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</si>
  <si>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</si>
  <si>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</si>
  <si>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</si>
  <si>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</si>
  <si>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</si>
  <si>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</si>
  <si>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</si>
  <si>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</si>
  <si>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</si>
  <si>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</si>
  <si>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</si>
  <si>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</si>
  <si>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</si>
  <si>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</si>
  <si>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</si>
  <si>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</si>
  <si>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</si>
  <si>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</si>
  <si>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</si>
  <si>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</si>
  <si>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</si>
  <si>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</si>
  <si>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</si>
  <si>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</si>
  <si>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</si>
  <si>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</si>
  <si>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</si>
  <si>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</si>
  <si>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</si>
  <si>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</si>
  <si>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</si>
  <si>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</si>
  <si>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</si>
  <si>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</si>
  <si>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</si>
  <si>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</si>
  <si>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</si>
  <si>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</si>
  <si>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</si>
  <si>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</si>
  <si>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</si>
  <si>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</si>
  <si>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</si>
  <si>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</si>
  <si>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</si>
  <si>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</si>
  <si>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</si>
  <si>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</si>
  <si>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</si>
  <si>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</si>
  <si>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</si>
  <si>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</si>
  <si>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</si>
  <si>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</si>
  <si>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</si>
  <si>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</si>
  <si>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</si>
  <si>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</si>
  <si>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</si>
  <si>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</si>
  <si>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</si>
  <si>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</si>
  <si>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</si>
  <si>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</si>
  <si>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</si>
  <si>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</si>
  <si>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</si>
  <si>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</si>
  <si>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</si>
  <si>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</si>
  <si>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</si>
  <si>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</si>
  <si>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</si>
  <si>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</si>
  <si>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</si>
  <si>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</si>
  <si>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</si>
  <si>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</si>
  <si>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</si>
  <si>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</si>
  <si>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</si>
  <si>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</si>
  <si>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</si>
  <si>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</si>
  <si>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</si>
  <si>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</si>
  <si>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</si>
  <si>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</si>
  <si>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</si>
  <si>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</si>
  <si>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</si>
  <si>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</si>
  <si>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</si>
  <si>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</si>
  <si>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</si>
  <si>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</si>
  <si>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</si>
  <si>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</si>
  <si>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</si>
  <si>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</si>
  <si>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</si>
  <si>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</si>
  <si>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</si>
  <si>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</si>
  <si>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</si>
  <si>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</si>
  <si>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</si>
  <si>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</si>
  <si>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</si>
  <si>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</si>
  <si>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</si>
  <si>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</si>
  <si>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</si>
  <si>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</si>
  <si>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</si>
  <si>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</si>
  <si>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</si>
  <si>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</si>
  <si>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</si>
  <si>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</si>
  <si>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</si>
  <si>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</si>
  <si>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</si>
  <si>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</si>
  <si>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</si>
  <si>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</si>
  <si>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</si>
  <si>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</si>
  <si>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</si>
  <si>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</si>
  <si>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</si>
  <si>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</si>
  <si>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</si>
  <si>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</si>
  <si>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</si>
  <si>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</si>
  <si>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</si>
  <si>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</si>
  <si>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</si>
  <si>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</si>
  <si>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</si>
  <si>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</si>
  <si>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</si>
  <si>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</si>
  <si>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</si>
  <si>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</si>
  <si>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</si>
  <si>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</si>
  <si>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</si>
  <si>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</si>
  <si>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</si>
  <si>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</si>
  <si>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</si>
  <si>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</si>
  <si>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</si>
  <si>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</si>
  <si>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</si>
  <si>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</si>
  <si>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</si>
  <si>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</si>
  <si>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</si>
  <si>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</si>
  <si>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</si>
  <si>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</si>
  <si>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</si>
  <si>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</si>
  <si>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</si>
  <si>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</si>
  <si>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</si>
  <si>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</si>
  <si>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</si>
  <si>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</si>
  <si>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</si>
  <si>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</si>
  <si>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</si>
  <si>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</si>
  <si>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</si>
  <si>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</si>
  <si>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</si>
  <si>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</si>
  <si>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</si>
  <si>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</si>
  <si>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</si>
  <si>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</si>
  <si>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</si>
  <si>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</si>
  <si>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</si>
  <si>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</si>
  <si>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</si>
  <si>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</si>
  <si>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</si>
  <si>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</si>
  <si>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</si>
  <si>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</si>
  <si>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</si>
  <si>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</si>
  <si>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</si>
  <si>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</si>
  <si>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</si>
  <si>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</si>
  <si>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</si>
  <si>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</si>
  <si>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</si>
  <si>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</si>
  <si>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</si>
  <si>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</si>
  <si>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</si>
  <si>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</si>
  <si>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</si>
  <si>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</si>
  <si>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</si>
  <si>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</si>
  <si>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</si>
  <si>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</si>
  <si>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</si>
  <si>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</si>
  <si>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</si>
  <si>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</si>
  <si>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</si>
  <si>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</si>
  <si>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</si>
  <si>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</si>
  <si>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</si>
  <si>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</si>
  <si>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</si>
  <si>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</si>
  <si>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</si>
  <si>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</si>
  <si>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</si>
  <si>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</si>
  <si>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</si>
  <si>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</si>
  <si>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</si>
  <si>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</si>
  <si>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</si>
  <si>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</si>
  <si>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</si>
  <si>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</si>
  <si>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</si>
  <si>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</si>
  <si>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</si>
  <si>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</si>
  <si>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</si>
  <si>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</si>
  <si>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</si>
  <si>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</si>
  <si>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</si>
  <si>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</si>
  <si>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</si>
  <si>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</si>
  <si>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</si>
  <si>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</si>
  <si>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</si>
  <si>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</si>
  <si>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</si>
  <si>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</si>
  <si>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</si>
  <si>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</si>
  <si>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</si>
  <si>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</si>
  <si>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</si>
  <si>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</si>
  <si>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</si>
  <si>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</si>
  <si>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</si>
  <si>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</si>
  <si>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</si>
  <si>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</si>
  <si>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</si>
  <si>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</si>
  <si>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</si>
  <si>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</si>
  <si>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</si>
  <si>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</si>
  <si>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</si>
  <si>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</si>
  <si>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</si>
  <si>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</si>
  <si>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</si>
  <si>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</si>
  <si>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</si>
  <si>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</si>
  <si>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</si>
  <si>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</si>
  <si>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</si>
  <si>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</si>
  <si>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</si>
  <si>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</si>
  <si>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</si>
  <si>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</si>
  <si>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</si>
  <si>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</si>
  <si>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</si>
  <si>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</si>
  <si>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</si>
  <si>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</si>
  <si>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</si>
  <si>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</si>
  <si>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</si>
  <si>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</si>
  <si>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</si>
  <si>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</si>
  <si>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</si>
  <si>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</si>
  <si>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</si>
  <si>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</si>
  <si>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</si>
  <si>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</si>
  <si>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</si>
  <si>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</si>
  <si>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</si>
  <si>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</si>
  <si>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</si>
  <si>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</si>
  <si>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</si>
  <si>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</si>
  <si>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</si>
  <si>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</si>
  <si>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</si>
  <si>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</si>
  <si>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</si>
  <si>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</si>
  <si>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</si>
  <si>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</si>
  <si>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</si>
  <si>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</si>
  <si>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</si>
  <si>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</si>
  <si>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</si>
  <si>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</si>
  <si>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</si>
  <si>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</si>
  <si>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</si>
  <si>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</si>
  <si>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</si>
  <si>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</si>
  <si>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</si>
  <si>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</si>
  <si>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</si>
  <si>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</si>
  <si>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</si>
  <si>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</si>
  <si>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</si>
  <si>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</si>
  <si>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</si>
  <si>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</si>
  <si>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</si>
  <si>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</si>
  <si>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</si>
  <si>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</si>
  <si>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</si>
  <si>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</si>
  <si>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</si>
  <si>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</si>
  <si>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</si>
  <si>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</si>
  <si>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</si>
  <si>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</si>
  <si>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</si>
  <si>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</si>
  <si>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</si>
  <si>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</si>
  <si>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</si>
  <si>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</si>
  <si>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</si>
  <si>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</si>
  <si>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</si>
  <si>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</si>
  <si>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</si>
  <si>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</si>
  <si>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</si>
  <si>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</si>
  <si>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</si>
  <si>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</si>
  <si>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</si>
  <si>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</si>
  <si>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</si>
  <si>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</si>
  <si>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</si>
  <si>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</si>
  <si>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</si>
  <si>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</si>
  <si>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</si>
  <si>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</si>
  <si>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</si>
  <si>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</si>
  <si>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</si>
  <si>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</si>
  <si>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</si>
  <si>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</si>
  <si>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</si>
  <si>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</si>
  <si>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</si>
  <si>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</si>
  <si>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</si>
  <si>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</si>
  <si>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</si>
  <si>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</si>
  <si>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</si>
  <si>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</si>
  <si>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</si>
  <si>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</si>
  <si>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</si>
  <si>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</si>
  <si>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</si>
  <si>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</si>
  <si>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</si>
  <si>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</si>
  <si>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</si>
  <si>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</si>
  <si>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</si>
  <si>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</si>
  <si>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</si>
  <si>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</si>
  <si>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</si>
  <si>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</si>
  <si>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</si>
  <si>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</si>
  <si>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</si>
  <si>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</si>
  <si>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</si>
  <si>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</si>
  <si>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</si>
  <si>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</si>
  <si>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</si>
  <si>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</si>
  <si>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</si>
  <si>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</si>
  <si>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</si>
  <si>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</si>
  <si>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</si>
  <si>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</si>
  <si>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</si>
  <si>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</si>
  <si>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</si>
  <si>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</si>
  <si>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</si>
  <si>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</si>
  <si>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</si>
  <si>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</si>
  <si>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</si>
  <si>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</si>
  <si>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</si>
  <si>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</si>
  <si>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</si>
  <si>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</si>
  <si>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</si>
  <si>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</si>
  <si>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</si>
  <si>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</si>
  <si>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</si>
  <si>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</si>
  <si>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</si>
  <si>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</si>
  <si>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</si>
  <si>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</si>
  <si>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</si>
  <si>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</si>
  <si>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</si>
  <si>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</si>
  <si>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</si>
  <si>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</si>
  <si>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</si>
  <si>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</si>
  <si>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</si>
  <si>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</si>
  <si>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</si>
  <si>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</si>
  <si>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</si>
  <si>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</si>
  <si>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</si>
  <si>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</si>
  <si>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</si>
  <si>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</si>
  <si>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</si>
  <si>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</si>
  <si>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</si>
  <si>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</si>
  <si>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</si>
  <si>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</si>
  <si>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</si>
  <si>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</si>
  <si>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</si>
  <si>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</si>
  <si>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</si>
  <si>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</si>
  <si>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</si>
  <si>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</si>
  <si>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</si>
  <si>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</si>
  <si>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</si>
  <si>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</si>
  <si>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</si>
  <si>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</si>
  <si>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</si>
  <si>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</si>
  <si>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</si>
  <si>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</si>
  <si>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</si>
  <si>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</si>
  <si>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</si>
  <si>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</si>
  <si>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</si>
  <si>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</si>
  <si>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</si>
  <si>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</si>
  <si>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</si>
  <si>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</si>
  <si>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</si>
  <si>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</si>
  <si>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</si>
  <si>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</si>
  <si>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</si>
  <si>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</si>
  <si>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</si>
  <si>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</si>
  <si>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</si>
  <si>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</si>
  <si>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</si>
  <si>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</si>
  <si>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</si>
  <si>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</si>
  <si>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</si>
  <si>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</si>
  <si>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</si>
  <si>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</si>
  <si>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</si>
  <si>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</si>
  <si>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</si>
  <si>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</si>
  <si>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</si>
  <si>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</si>
  <si>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</si>
  <si>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</si>
  <si>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</si>
  <si>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</si>
  <si>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</si>
  <si>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</si>
  <si>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</si>
  <si>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</si>
  <si>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</si>
  <si>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</si>
  <si>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</si>
  <si>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</si>
  <si>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</si>
  <si>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</si>
  <si>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</si>
  <si>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</si>
  <si>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</si>
  <si>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</si>
  <si>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</si>
  <si>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</si>
  <si>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</si>
  <si>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</si>
  <si>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</si>
  <si>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</si>
  <si>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</si>
  <si>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</si>
  <si>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</si>
  <si>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</si>
  <si>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</si>
  <si>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</si>
  <si>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</si>
  <si>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</si>
  <si>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</si>
  <si>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</si>
  <si>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</si>
  <si>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</si>
  <si>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</si>
  <si>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</si>
  <si>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</si>
  <si>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</si>
  <si>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</si>
  <si>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</si>
  <si>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</si>
  <si>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</si>
  <si>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</si>
  <si>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</si>
  <si>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</si>
  <si>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</si>
  <si>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</si>
  <si>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</si>
  <si>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</si>
  <si>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</si>
  <si>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</si>
  <si>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</si>
  <si>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</si>
  <si>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</si>
  <si>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</si>
  <si>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</si>
  <si>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</si>
  <si>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</si>
  <si>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</si>
  <si>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</si>
  <si>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</si>
  <si>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</si>
  <si>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</si>
  <si>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</si>
  <si>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</si>
  <si>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</si>
  <si>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</si>
  <si>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</si>
  <si>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</si>
  <si>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</si>
  <si>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</si>
  <si>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</si>
  <si>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</si>
  <si>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</si>
  <si>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</si>
  <si>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</si>
  <si>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</si>
  <si>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</si>
  <si>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</si>
  <si>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</si>
  <si>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</si>
  <si>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</si>
  <si>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</si>
  <si>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</si>
  <si>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</si>
  <si>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</si>
  <si>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</si>
  <si>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</si>
  <si>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</si>
  <si>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</si>
  <si>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</si>
  <si>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</si>
  <si>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</si>
  <si>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</si>
  <si>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</si>
  <si>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</si>
  <si>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</si>
  <si>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</si>
  <si>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</si>
  <si>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</si>
  <si>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</si>
  <si>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</si>
  <si>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</si>
  <si>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</si>
  <si>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</si>
  <si>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</si>
  <si>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</si>
  <si>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</si>
  <si>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</si>
  <si>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</si>
  <si>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</si>
  <si>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</si>
  <si>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</si>
  <si>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</si>
  <si>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</si>
  <si>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</si>
  <si>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</si>
  <si>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</si>
  <si>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</si>
  <si>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</si>
  <si>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</si>
  <si>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</si>
  <si>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</si>
  <si>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</si>
  <si>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</si>
  <si>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</si>
  <si>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</si>
  <si>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</si>
  <si>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</si>
  <si>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</si>
  <si>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</si>
  <si>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</si>
  <si>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</si>
  <si>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</si>
  <si>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</si>
  <si>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</si>
  <si>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</si>
  <si>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</si>
  <si>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</si>
  <si>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</si>
  <si>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</si>
  <si>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</si>
  <si>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</si>
  <si>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</si>
  <si>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</si>
  <si>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</si>
  <si>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</si>
  <si>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</si>
  <si>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</si>
  <si>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</si>
  <si>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</si>
  <si>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</si>
  <si>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</si>
  <si>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</si>
  <si>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</si>
  <si>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</si>
  <si>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</si>
  <si>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</si>
  <si>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</si>
  <si>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</si>
  <si>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</si>
  <si>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</si>
  <si>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</si>
  <si>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</si>
  <si>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</si>
  <si>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</si>
  <si>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</si>
  <si>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</si>
  <si>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</si>
  <si>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</si>
  <si>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</si>
  <si>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</si>
  <si>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</si>
  <si>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</si>
  <si>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</si>
  <si>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</si>
  <si>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</si>
  <si>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</si>
  <si>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</si>
  <si>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</si>
  <si>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</si>
  <si>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</si>
  <si>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</si>
  <si>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</si>
  <si>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</si>
  <si>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</si>
  <si>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</si>
  <si>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</si>
  <si>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</si>
  <si>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</si>
  <si>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</si>
  <si>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</si>
  <si>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</si>
  <si>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</si>
  <si>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</si>
  <si>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</si>
  <si>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</si>
  <si>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</si>
  <si>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</si>
  <si>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</si>
  <si>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</si>
  <si>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</si>
  <si>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</si>
  <si>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</si>
  <si>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</si>
  <si>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</si>
  <si>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</si>
  <si>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</si>
  <si>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</si>
  <si>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</si>
  <si>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</si>
  <si>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</si>
  <si>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</si>
  <si>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</si>
  <si>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</si>
  <si>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</si>
  <si>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</si>
  <si>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</si>
  <si>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</si>
  <si>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</si>
  <si>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</si>
  <si>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</si>
  <si>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</si>
  <si>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</si>
  <si>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</si>
  <si>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</si>
  <si>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</si>
  <si>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</si>
  <si>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</si>
  <si>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</si>
  <si>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</si>
  <si>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</si>
  <si>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</si>
  <si>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</si>
  <si>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</si>
  <si>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</si>
  <si>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</si>
  <si>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</si>
  <si>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</si>
  <si>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</si>
  <si>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</si>
  <si>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</si>
  <si>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</si>
  <si>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</si>
  <si>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</si>
  <si>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</si>
  <si>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</si>
  <si>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</si>
  <si>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</si>
  <si>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</si>
  <si>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</si>
  <si>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</si>
  <si>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</si>
  <si>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</si>
  <si>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</si>
  <si>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</si>
  <si>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</si>
  <si>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</si>
  <si>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</si>
  <si>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</si>
  <si>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</si>
  <si>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</si>
  <si>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</si>
  <si>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</si>
  <si>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</si>
  <si>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</si>
  <si>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</si>
  <si>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</si>
  <si>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</si>
  <si>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</si>
  <si>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</si>
  <si>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</si>
  <si>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</si>
  <si>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</si>
  <si>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</si>
  <si>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</si>
  <si>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</si>
  <si>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</si>
  <si>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</si>
  <si>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</si>
  <si>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</si>
  <si>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</si>
  <si>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</si>
  <si>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</si>
  <si>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</si>
  <si>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</si>
  <si>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</si>
  <si>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</si>
  <si>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</si>
  <si>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</si>
  <si>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</si>
  <si>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</si>
  <si>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</si>
  <si>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</si>
  <si>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</si>
  <si>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</si>
  <si>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</si>
  <si>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</si>
  <si>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</si>
  <si>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</si>
  <si>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</si>
  <si>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</si>
  <si>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</si>
  <si>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</si>
  <si>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</si>
  <si>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</si>
  <si>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</si>
  <si>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</si>
  <si>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</si>
  <si>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</si>
  <si>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</si>
  <si>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</si>
  <si>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</si>
  <si>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</si>
  <si>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</si>
  <si>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</si>
  <si>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</si>
  <si>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</si>
  <si>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</si>
  <si>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</si>
  <si>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</si>
  <si>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</si>
  <si>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</si>
  <si>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</si>
  <si>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</si>
  <si>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</si>
  <si>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</si>
  <si>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</si>
  <si>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</si>
  <si>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</si>
  <si>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</si>
  <si>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</si>
  <si>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</si>
  <si>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</si>
  <si>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</si>
  <si>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</si>
  <si>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</si>
  <si>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</si>
  <si>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</si>
  <si>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</si>
  <si>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</si>
  <si>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</si>
  <si>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</si>
  <si>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</si>
  <si>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</si>
  <si>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</si>
  <si>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</si>
  <si>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</si>
  <si>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</si>
  <si>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</si>
  <si>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</si>
  <si>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</si>
  <si>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</si>
  <si>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</si>
  <si>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</si>
  <si>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</si>
  <si>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</si>
  <si>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</si>
  <si>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</si>
  <si>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</si>
  <si>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</si>
  <si>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</si>
  <si>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</si>
  <si>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</si>
  <si>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</si>
  <si>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</si>
  <si>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</si>
  <si>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</si>
  <si>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</si>
  <si>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</si>
  <si>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</si>
  <si>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</si>
  <si>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</si>
  <si>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</si>
  <si>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</si>
  <si>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</si>
  <si>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</si>
  <si>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</si>
  <si>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</si>
  <si>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</si>
  <si>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</si>
  <si>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</si>
  <si>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</si>
  <si>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</si>
  <si>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</si>
  <si>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</si>
  <si>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</si>
  <si>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</si>
  <si>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</si>
  <si>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</si>
  <si>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</si>
  <si>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</si>
  <si>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</si>
  <si>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</si>
  <si>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</si>
  <si>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</si>
  <si>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</si>
  <si>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</si>
  <si>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</si>
  <si>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</si>
  <si>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</si>
  <si>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</si>
  <si>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</si>
  <si>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</si>
  <si>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</si>
  <si>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</si>
  <si>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</si>
  <si>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</si>
  <si>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</si>
  <si>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</si>
  <si>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</si>
  <si>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</si>
  <si>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</si>
  <si>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</si>
  <si>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</si>
  <si>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</si>
  <si>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</si>
  <si>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</si>
  <si>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</si>
  <si>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</si>
  <si>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</si>
  <si>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</si>
  <si>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</si>
  <si>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</si>
  <si>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</si>
  <si>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</si>
  <si>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</si>
  <si>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</si>
  <si>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</si>
  <si>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</si>
  <si>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</si>
  <si>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</si>
  <si>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</si>
  <si>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</si>
  <si>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</si>
  <si>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</si>
  <si>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</si>
  <si>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</si>
  <si>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</si>
  <si>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</si>
  <si>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</si>
  <si>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</si>
  <si>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</si>
  <si>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</si>
  <si>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</si>
  <si>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</si>
  <si>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</si>
  <si>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</si>
  <si>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</si>
  <si>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</si>
  <si>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</si>
  <si>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</si>
  <si>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</si>
  <si>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</si>
  <si>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</si>
  <si>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</si>
  <si>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</si>
  <si>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</si>
  <si>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</si>
  <si>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</si>
  <si>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</si>
  <si>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</si>
  <si>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</si>
  <si>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</si>
  <si>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</si>
  <si>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</si>
  <si>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</si>
  <si>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</si>
  <si>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</si>
  <si>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</si>
  <si>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</si>
  <si>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</si>
  <si>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</si>
  <si>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</si>
  <si>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</si>
  <si>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</si>
  <si>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</si>
  <si>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</si>
  <si>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</si>
  <si>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</si>
  <si>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</si>
  <si>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</si>
  <si>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</si>
  <si>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</si>
  <si>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</si>
  <si>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</si>
  <si>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</si>
  <si>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</si>
  <si>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</si>
  <si>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</si>
  <si>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</si>
  <si>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</si>
  <si>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</si>
  <si>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</si>
  <si>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</si>
  <si>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</si>
  <si>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</si>
  <si>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</si>
  <si>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</si>
  <si>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</si>
  <si>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</si>
  <si>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</si>
  <si>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</si>
  <si>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</si>
  <si>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</si>
  <si>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</si>
  <si>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</si>
  <si>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</si>
  <si>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</si>
  <si>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</si>
  <si>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</si>
  <si>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</si>
  <si>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</si>
  <si>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</si>
  <si>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</si>
  <si>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</si>
  <si>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</si>
  <si>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</si>
  <si>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</si>
  <si>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</si>
  <si>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</si>
  <si>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</si>
  <si>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</si>
  <si>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</si>
  <si>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</si>
  <si>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</si>
  <si>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</si>
  <si>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</si>
  <si>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</si>
  <si>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</si>
  <si>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</si>
  <si>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</si>
  <si>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</si>
  <si>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</si>
  <si>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</si>
  <si>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</si>
  <si>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</si>
  <si>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</si>
  <si>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</si>
  <si>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</si>
  <si>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</si>
  <si>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</si>
  <si>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</si>
  <si>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</si>
  <si>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</si>
  <si>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</si>
  <si>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</si>
  <si>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</si>
  <si>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</si>
  <si>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</si>
  <si>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</si>
  <si>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</si>
  <si>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</si>
  <si>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</si>
  <si>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</si>
  <si>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</si>
  <si>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</si>
  <si>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</si>
  <si>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</si>
  <si>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</si>
  <si>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</si>
  <si>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</si>
  <si>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</si>
  <si>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</si>
  <si>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</si>
  <si>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</si>
  <si>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</si>
  <si>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</si>
  <si>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</si>
  <si>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</si>
  <si>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</si>
  <si>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</si>
  <si>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</si>
  <si>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</si>
  <si>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</si>
  <si>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</si>
  <si>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</si>
  <si>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</si>
  <si>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</si>
  <si>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</si>
  <si>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</si>
  <si>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</si>
  <si>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</si>
  <si>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</si>
  <si>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</si>
  <si>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</si>
  <si>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</si>
  <si>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</si>
  <si>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</si>
  <si>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</si>
  <si>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</si>
  <si>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</si>
  <si>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</si>
  <si>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</si>
  <si>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</si>
  <si>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</si>
  <si>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</si>
  <si>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</si>
  <si>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</si>
  <si>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</si>
  <si>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</si>
  <si>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</si>
  <si>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</si>
  <si>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</si>
  <si>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</si>
  <si>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</si>
  <si>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</si>
  <si>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</si>
  <si>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</si>
  <si>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</si>
  <si>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</si>
  <si>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</si>
  <si>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</si>
  <si>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</si>
  <si>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</si>
  <si>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</si>
  <si>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</si>
  <si>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</si>
  <si>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</si>
  <si>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</si>
  <si>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</si>
  <si>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</si>
  <si>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</si>
  <si>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</si>
  <si>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</si>
  <si>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</si>
  <si>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</si>
  <si>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</si>
  <si>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</si>
  <si>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</si>
  <si>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</si>
  <si>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</si>
  <si>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</si>
  <si>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</si>
  <si>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</si>
  <si>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</si>
  <si>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</si>
  <si>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</si>
  <si>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</si>
  <si>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</si>
  <si>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</si>
  <si>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</si>
  <si>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</si>
  <si>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</si>
  <si>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</si>
  <si>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</si>
  <si>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</si>
  <si>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</si>
  <si>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</si>
  <si>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</si>
  <si>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</si>
  <si>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</si>
  <si>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</si>
  <si>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</si>
  <si>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</si>
  <si>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</si>
  <si>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</si>
  <si>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</si>
  <si>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</si>
  <si>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</si>
  <si>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</si>
  <si>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</si>
  <si>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</si>
  <si>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</si>
  <si>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</si>
  <si>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</si>
  <si>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</si>
  <si>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</si>
  <si>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</si>
  <si>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</si>
  <si>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</si>
  <si>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</si>
  <si>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</si>
  <si>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</si>
  <si>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</si>
  <si>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</si>
  <si>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</si>
  <si>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</si>
  <si>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</si>
  <si>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</si>
  <si>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</si>
  <si>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</si>
  <si>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</si>
  <si>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</si>
  <si>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</si>
  <si>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</si>
  <si>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</si>
  <si>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</si>
  <si>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</si>
  <si>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</si>
  <si>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</si>
  <si>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</si>
  <si>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</si>
  <si>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</si>
  <si>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</si>
  <si>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</si>
  <si>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</si>
  <si>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</si>
  <si>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</si>
  <si>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</si>
  <si>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</si>
  <si>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</si>
  <si>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</si>
  <si>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</si>
  <si>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</si>
  <si>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</si>
  <si>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</si>
  <si>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</si>
  <si>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</si>
  <si>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</si>
  <si>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</si>
  <si>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</si>
  <si>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</si>
  <si>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</si>
  <si>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</si>
  <si>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</si>
  <si>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</si>
  <si>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</si>
  <si>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</si>
  <si>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</si>
  <si>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</si>
  <si>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</si>
  <si>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</si>
  <si>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</si>
  <si>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</si>
  <si>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</si>
  <si>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</si>
  <si>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</si>
  <si>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</si>
  <si>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</si>
  <si>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</si>
  <si>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</si>
  <si>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</si>
  <si>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</si>
  <si>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</si>
  <si>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</si>
  <si>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</si>
  <si>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</si>
  <si>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</si>
  <si>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</si>
  <si>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</si>
  <si>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</si>
  <si>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</si>
  <si>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</si>
  <si>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</si>
  <si>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</si>
  <si>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</si>
  <si>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</si>
  <si>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</si>
  <si>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</si>
  <si>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</si>
  <si>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</si>
  <si>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</si>
  <si>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</si>
  <si>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</si>
  <si>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</si>
  <si>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</si>
  <si>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</si>
  <si>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</si>
  <si>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</si>
  <si>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</si>
  <si>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</si>
  <si>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</si>
  <si>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</si>
  <si>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</si>
  <si>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</si>
  <si>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</si>
  <si>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</si>
  <si>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</si>
  <si>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</si>
  <si>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</si>
  <si>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</si>
  <si>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</si>
  <si>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</si>
  <si>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</si>
  <si>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</si>
  <si>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</si>
  <si>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</si>
  <si>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</si>
  <si>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</si>
  <si>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</si>
  <si>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</si>
  <si>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</si>
  <si>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</si>
  <si>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</si>
  <si>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</si>
  <si>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</si>
  <si>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</si>
  <si>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</si>
  <si>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</si>
  <si>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</si>
  <si>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</si>
  <si>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</si>
  <si>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</si>
  <si>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</si>
  <si>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</si>
  <si>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</si>
  <si>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</si>
  <si>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</si>
  <si>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</si>
  <si>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</si>
  <si>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</si>
  <si>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</si>
  <si>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</si>
  <si>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</si>
  <si>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</si>
  <si>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</si>
  <si>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</si>
  <si>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</si>
  <si>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</si>
  <si>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</si>
  <si>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</si>
  <si>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</si>
  <si>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</si>
  <si>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</si>
  <si>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</si>
  <si>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</si>
  <si>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</si>
  <si>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</si>
  <si>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</si>
  <si>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</si>
  <si>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</si>
  <si>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</si>
  <si>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</si>
  <si>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</si>
  <si>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</si>
  <si>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</si>
  <si>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</si>
  <si>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</si>
  <si>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</si>
  <si>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</si>
  <si>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</si>
  <si>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</si>
  <si>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</si>
  <si>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</si>
  <si>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</si>
  <si>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</si>
  <si>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</si>
  <si>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</si>
  <si>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</si>
  <si>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</si>
  <si>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</si>
  <si>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</si>
  <si>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</si>
  <si>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</si>
  <si>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</si>
  <si>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</si>
  <si>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</si>
  <si>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</si>
  <si>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</si>
  <si>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</si>
  <si>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</si>
  <si>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</si>
  <si>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</si>
  <si>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</si>
  <si>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</si>
  <si>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</si>
  <si>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</si>
  <si>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</si>
  <si>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</si>
  <si>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</si>
  <si>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</si>
  <si>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</si>
  <si>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</si>
  <si>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</si>
  <si>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</si>
  <si>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</si>
  <si>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</si>
  <si>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</si>
  <si>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</si>
  <si>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</si>
  <si>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</si>
  <si>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</si>
  <si>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</si>
  <si>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</si>
  <si>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</si>
  <si>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</si>
  <si>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</si>
  <si>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</si>
  <si>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</si>
  <si>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</si>
  <si>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</si>
  <si>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</si>
  <si>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</si>
  <si>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</si>
  <si>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</si>
  <si>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</si>
  <si>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</si>
  <si>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</si>
  <si>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</si>
  <si>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</si>
  <si>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</si>
  <si>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</si>
  <si>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</si>
  <si>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</si>
  <si>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</si>
  <si>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</si>
  <si>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</si>
  <si>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</si>
  <si>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</si>
  <si>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</si>
  <si>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</si>
  <si>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</si>
  <si>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</si>
  <si>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</si>
  <si>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</si>
  <si>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</si>
  <si>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</si>
  <si>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</si>
  <si>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</si>
  <si>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</si>
  <si>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</si>
  <si>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</si>
  <si>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</si>
  <si>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</si>
  <si>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</si>
  <si>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</si>
  <si>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</si>
  <si>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</si>
  <si>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</si>
  <si>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</si>
  <si>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</si>
  <si>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</si>
  <si>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</si>
  <si>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</si>
  <si>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</si>
  <si>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</si>
  <si>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</si>
  <si>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</si>
  <si>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</si>
  <si>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</si>
  <si>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</si>
  <si>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</si>
  <si>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</si>
  <si>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</si>
  <si>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</si>
  <si>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</si>
  <si>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</si>
  <si>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</si>
  <si>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</si>
  <si>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</si>
  <si>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</si>
  <si>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</si>
  <si>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</si>
  <si>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</si>
  <si>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</si>
  <si>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</si>
  <si>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</si>
  <si>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</si>
  <si>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</si>
  <si>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</si>
  <si>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</si>
  <si>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</si>
  <si>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</si>
  <si>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</si>
  <si>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</si>
  <si>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</si>
  <si>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</si>
  <si>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</si>
  <si>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</si>
  <si>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</si>
  <si>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</si>
  <si>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</si>
  <si>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</si>
  <si>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</si>
  <si>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</si>
  <si>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</si>
  <si>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</si>
  <si>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</si>
  <si>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</si>
  <si>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</si>
  <si>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</si>
  <si>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</si>
  <si>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</si>
  <si>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</si>
  <si>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</si>
  <si>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</si>
  <si>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</si>
  <si>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</si>
  <si>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</si>
  <si>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</si>
  <si>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</si>
  <si>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</si>
  <si>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</si>
  <si>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</si>
  <si>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</si>
  <si>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</si>
  <si>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</si>
  <si>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</si>
  <si>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</si>
  <si>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</si>
  <si>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</si>
  <si>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</si>
  <si>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</si>
  <si>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</si>
  <si>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</si>
  <si>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</si>
  <si>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</si>
  <si>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</si>
  <si>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</si>
  <si>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</si>
  <si>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</si>
  <si>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</si>
  <si>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</si>
  <si>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</si>
  <si>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</si>
  <si>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</si>
  <si>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</si>
  <si>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</si>
  <si>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</si>
  <si>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</si>
  <si>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</si>
  <si>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</si>
  <si>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</si>
  <si>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</si>
  <si>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</si>
  <si>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</si>
  <si>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</si>
  <si>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</si>
  <si>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</si>
  <si>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</si>
  <si>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</si>
  <si>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</si>
  <si>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</si>
  <si>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</si>
  <si>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</si>
  <si>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</si>
  <si>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</si>
  <si>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</si>
  <si>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</si>
  <si>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</si>
  <si>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</si>
  <si>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</si>
  <si>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</si>
  <si>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</si>
  <si>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</si>
  <si>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</si>
  <si>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</si>
  <si>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</si>
  <si>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</si>
  <si>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</si>
  <si>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</si>
  <si>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</si>
  <si>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</si>
  <si>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</si>
  <si>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</si>
  <si>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</si>
  <si>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</si>
  <si>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</si>
  <si>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</si>
  <si>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</si>
  <si>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</si>
  <si>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</si>
  <si>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</si>
  <si>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</si>
  <si>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</si>
  <si>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</si>
  <si>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</si>
  <si>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</si>
  <si>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</si>
  <si>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</si>
  <si>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</si>
  <si>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</si>
  <si>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</si>
  <si>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</si>
  <si>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</si>
  <si>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</si>
  <si>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</si>
  <si>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</si>
  <si>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</si>
  <si>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</si>
  <si>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</si>
  <si>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</si>
  <si>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</si>
  <si>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</si>
  <si>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</si>
  <si>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</si>
  <si>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</si>
  <si>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</si>
  <si>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</si>
  <si>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</si>
  <si>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</si>
  <si>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</si>
  <si>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</si>
  <si>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</si>
  <si>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</si>
  <si>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</si>
  <si>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</si>
  <si>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</si>
  <si>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</si>
  <si>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</si>
  <si>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</si>
  <si>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</si>
  <si>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</si>
  <si>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</si>
  <si>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</si>
  <si>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</si>
  <si>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</si>
  <si>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</si>
  <si>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</si>
  <si>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</si>
  <si>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</si>
  <si>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</si>
  <si>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</si>
  <si>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</si>
  <si>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</si>
  <si>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</si>
  <si>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</si>
  <si>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</si>
  <si>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</si>
  <si>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</si>
  <si>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</si>
  <si>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</si>
  <si>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</si>
  <si>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</si>
  <si>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</si>
  <si>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</si>
  <si>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</si>
  <si>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</si>
  <si>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</si>
  <si>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</si>
  <si>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</si>
  <si>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</si>
  <si>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</si>
  <si>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</si>
  <si>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</si>
  <si>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</si>
  <si>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</si>
  <si>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</si>
  <si>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</si>
  <si>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</si>
  <si>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</si>
  <si>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</si>
  <si>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</si>
  <si>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</si>
  <si>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</si>
  <si>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</si>
  <si>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</si>
  <si>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</si>
  <si>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</si>
  <si>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</si>
  <si>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</si>
  <si>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</si>
  <si>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</si>
  <si>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</si>
  <si>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</si>
  <si>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</si>
  <si>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</si>
  <si>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</si>
  <si>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</si>
  <si>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</si>
  <si>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</si>
  <si>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</si>
  <si>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</si>
  <si>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</si>
  <si>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</si>
  <si>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</si>
  <si>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</si>
  <si>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</si>
  <si>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</si>
  <si>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</si>
  <si>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</si>
  <si>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</si>
  <si>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</si>
  <si>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</si>
  <si>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</si>
  <si>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</si>
  <si>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</si>
  <si>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</si>
  <si>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</si>
  <si>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</si>
  <si>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</si>
  <si>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</si>
  <si>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</si>
  <si>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</si>
  <si>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</si>
  <si>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</si>
  <si>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</si>
  <si>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</si>
  <si>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</si>
  <si>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</si>
  <si>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</si>
  <si>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</si>
  <si>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</si>
  <si>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</si>
  <si>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</si>
  <si>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</si>
  <si>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</si>
  <si>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</si>
  <si>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</si>
  <si>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</si>
  <si>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</si>
  <si>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</si>
  <si>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</si>
  <si>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</si>
  <si>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</si>
  <si>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</si>
  <si>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</si>
  <si>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</si>
  <si>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</si>
  <si>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</si>
  <si>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</si>
  <si>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</si>
  <si>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</si>
  <si>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</si>
  <si>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</si>
  <si>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</si>
  <si>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</si>
  <si>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</si>
  <si>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</si>
  <si>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</si>
  <si>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</si>
  <si>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</si>
  <si>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</si>
  <si>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</si>
  <si>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</si>
  <si>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</si>
  <si>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</si>
  <si>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</si>
  <si>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</si>
  <si>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</si>
  <si>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</si>
  <si>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</si>
  <si>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</si>
  <si>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</si>
  <si>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</si>
  <si>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</si>
  <si>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</si>
  <si>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</si>
  <si>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</si>
  <si>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</si>
  <si>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</si>
  <si>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</si>
  <si>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</si>
  <si>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</si>
  <si>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</si>
  <si>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</si>
  <si>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</si>
  <si>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</si>
  <si>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</si>
  <si>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</si>
  <si>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</si>
  <si>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</si>
  <si>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</si>
  <si>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</si>
  <si>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</si>
  <si>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</si>
  <si>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</si>
  <si>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</si>
  <si>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</si>
  <si>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</si>
  <si>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</si>
  <si>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</si>
  <si>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</si>
  <si>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</si>
  <si>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</si>
  <si>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</si>
  <si>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</si>
  <si>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</si>
  <si>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</si>
  <si>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</si>
  <si>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</si>
  <si>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</si>
  <si>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</si>
  <si>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</si>
  <si>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</si>
  <si>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</si>
  <si>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</si>
  <si>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</si>
  <si>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</si>
  <si>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</si>
  <si>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</si>
  <si>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</si>
  <si>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</si>
  <si>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</si>
  <si>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</si>
  <si>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</si>
  <si>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</si>
  <si>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</si>
  <si>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</si>
  <si>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</si>
  <si>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</si>
  <si>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</si>
  <si>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</si>
  <si>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</si>
  <si>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</si>
  <si>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</si>
  <si>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</si>
  <si>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</si>
  <si>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</si>
  <si>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</si>
  <si>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</si>
  <si>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</si>
  <si>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</si>
  <si>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</si>
  <si>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</si>
  <si>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</si>
  <si>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</si>
  <si>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</si>
  <si>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</si>
  <si>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</si>
  <si>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</si>
  <si>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</si>
  <si>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</si>
  <si>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</si>
  <si>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</si>
  <si>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</si>
  <si>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</si>
  <si>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</si>
  <si>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</si>
  <si>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</si>
  <si>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</si>
  <si>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</si>
  <si>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</si>
  <si>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</si>
  <si>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</si>
  <si>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</si>
  <si>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</si>
  <si>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</si>
  <si>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</si>
  <si>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</si>
  <si>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</si>
  <si>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</si>
  <si>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</si>
  <si>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</si>
  <si>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</si>
  <si>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</si>
  <si>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</si>
  <si>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</si>
  <si>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</si>
  <si>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</si>
  <si>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</si>
  <si>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</si>
  <si>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</si>
  <si>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</si>
  <si>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</si>
  <si>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</si>
  <si>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</si>
  <si>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</si>
  <si>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</si>
  <si>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</si>
  <si>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</si>
  <si>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</si>
  <si>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</si>
  <si>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</si>
  <si>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</si>
  <si>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</si>
  <si>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</si>
  <si>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</si>
  <si>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</si>
  <si>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</si>
  <si>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</si>
  <si>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</si>
  <si>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</si>
  <si>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</si>
  <si>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</si>
  <si>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</si>
  <si>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</si>
  <si>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</si>
  <si>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</si>
  <si>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</si>
  <si>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</si>
  <si>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</si>
  <si>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</si>
  <si>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</si>
  <si>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</si>
  <si>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</si>
  <si>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</si>
  <si>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</si>
  <si>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</si>
  <si>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</si>
  <si>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</si>
  <si>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</si>
  <si>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</si>
  <si>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</si>
  <si>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</si>
  <si>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</si>
  <si>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</si>
  <si>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</si>
  <si>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</si>
  <si>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</si>
  <si>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</si>
  <si>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</si>
  <si>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</si>
  <si>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</si>
  <si>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</si>
  <si>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</si>
  <si>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</si>
  <si>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</si>
  <si>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</si>
  <si>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</si>
  <si>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</si>
  <si>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</si>
  <si>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</si>
  <si>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</si>
  <si>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</si>
  <si>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</si>
  <si>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</si>
  <si>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</si>
  <si>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</si>
  <si>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</si>
  <si>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</si>
  <si>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</si>
  <si>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</si>
  <si>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</si>
  <si>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</si>
  <si>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</si>
  <si>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</si>
  <si>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</si>
  <si>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</si>
  <si>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</si>
  <si>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</si>
  <si>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</si>
  <si>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</si>
  <si>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</si>
  <si>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</si>
  <si>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</si>
  <si>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</si>
  <si>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</si>
  <si>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</si>
  <si>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</si>
  <si>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</si>
  <si>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</si>
  <si>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</si>
  <si>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</si>
  <si>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</si>
  <si>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</si>
  <si>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</si>
  <si>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</si>
  <si>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</si>
  <si>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</si>
  <si>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</si>
  <si>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</si>
  <si>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</si>
  <si>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</si>
  <si>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</si>
  <si>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</si>
  <si>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</si>
  <si>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</si>
  <si>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</si>
  <si>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</si>
  <si>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</si>
  <si>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</si>
  <si>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</si>
  <si>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</si>
  <si>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</si>
  <si>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</si>
  <si>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</si>
  <si>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</si>
  <si>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</si>
  <si>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</si>
  <si>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</si>
  <si>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</si>
  <si>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</si>
  <si>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</si>
  <si>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</si>
  <si>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</si>
  <si>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</si>
  <si>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</si>
  <si>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</si>
  <si>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</si>
  <si>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</si>
  <si>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</si>
  <si>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</si>
  <si>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</si>
  <si>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</si>
  <si>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</si>
  <si>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</si>
  <si>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</si>
  <si>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</si>
  <si>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</si>
  <si>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</si>
  <si>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</si>
  <si>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</si>
  <si>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</si>
  <si>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</si>
  <si>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</si>
  <si>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</si>
  <si>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</si>
  <si>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</si>
  <si>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</si>
  <si>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</si>
  <si>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</si>
  <si>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</si>
  <si>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</si>
  <si>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</si>
  <si>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</si>
  <si>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</si>
  <si>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</si>
  <si>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</si>
  <si>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</si>
  <si>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</si>
  <si>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</si>
  <si>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</si>
  <si>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</si>
  <si>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</si>
  <si>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</si>
  <si>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</si>
  <si>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</si>
  <si>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</si>
  <si>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</si>
  <si>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</si>
  <si>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</si>
  <si>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</si>
  <si>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</si>
  <si>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</si>
  <si>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</si>
  <si>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</si>
  <si>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</si>
  <si>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</si>
  <si>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</si>
  <si>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</si>
  <si>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</si>
  <si>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</si>
  <si>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</si>
  <si>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</si>
  <si>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</si>
  <si>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</si>
  <si>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</si>
  <si>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</si>
  <si>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</si>
  <si>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</si>
  <si>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</si>
  <si>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</si>
  <si>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</si>
  <si>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</si>
  <si>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</si>
  <si>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</si>
  <si>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</si>
  <si>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</si>
  <si>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</si>
  <si>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</si>
  <si>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</si>
  <si>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</si>
  <si>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</si>
  <si>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</si>
  <si>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</si>
  <si>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</si>
  <si>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</si>
  <si>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</si>
  <si>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</si>
  <si>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</si>
  <si>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</si>
  <si>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</si>
  <si>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</si>
  <si>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</si>
  <si>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</si>
  <si>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</si>
  <si>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</si>
  <si>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</si>
  <si>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</si>
  <si>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</si>
  <si>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</si>
  <si>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</si>
  <si>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</si>
  <si>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</si>
  <si>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</si>
  <si>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</si>
  <si>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</si>
  <si>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</si>
  <si>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</si>
  <si>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</si>
  <si>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</si>
  <si>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</si>
  <si>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</si>
  <si>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</si>
  <si>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</si>
  <si>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</si>
  <si>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</si>
  <si>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</si>
  <si>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</si>
  <si>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</si>
  <si>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</si>
  <si>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</si>
  <si>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</si>
  <si>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</si>
  <si>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</si>
  <si>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</si>
  <si>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</si>
  <si>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</si>
  <si>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</si>
  <si>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</si>
  <si>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</si>
  <si>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</si>
  <si>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</si>
  <si>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</si>
  <si>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</si>
  <si>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</si>
  <si>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</si>
  <si>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</si>
  <si>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</si>
  <si>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</si>
  <si>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</si>
  <si>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</si>
  <si>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</si>
  <si>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</si>
  <si>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</si>
  <si>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</si>
  <si>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</si>
  <si>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</si>
  <si>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</si>
  <si>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</si>
  <si>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</si>
  <si>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</si>
  <si>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</si>
  <si>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</si>
  <si>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</si>
  <si>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</si>
  <si>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</si>
  <si>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</si>
  <si>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</si>
  <si>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</si>
  <si>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</si>
  <si>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</si>
  <si>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</si>
  <si>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</si>
  <si>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</si>
  <si>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</si>
  <si>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</si>
  <si>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</si>
  <si>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</si>
  <si>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</si>
  <si>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</si>
  <si>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</si>
  <si>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</si>
  <si>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</si>
  <si>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</si>
  <si>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</si>
  <si>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</si>
  <si>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</si>
  <si>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</si>
  <si>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</si>
  <si>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</si>
  <si>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</si>
  <si>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</si>
  <si>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</si>
  <si>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</si>
  <si>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</si>
  <si>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</si>
  <si>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</si>
  <si>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</si>
  <si>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</si>
  <si>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</si>
  <si>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</si>
  <si>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</si>
  <si>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</si>
  <si>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</si>
  <si>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</si>
  <si>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</si>
  <si>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</si>
  <si>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</si>
  <si>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</si>
  <si>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</si>
  <si>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</si>
  <si>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</si>
  <si>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</si>
  <si>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</si>
  <si>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</si>
  <si>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</si>
  <si>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</si>
  <si>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</si>
  <si>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</si>
  <si>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</si>
  <si>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</si>
  <si>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</si>
  <si>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</si>
  <si>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</si>
  <si>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</si>
  <si>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</si>
  <si>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</si>
  <si>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</si>
  <si>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</si>
  <si>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</si>
  <si>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</si>
  <si>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</si>
  <si>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</si>
  <si>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</si>
  <si>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</si>
  <si>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</si>
  <si>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</si>
  <si>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</si>
  <si>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</si>
  <si>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</si>
  <si>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</si>
  <si>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</si>
  <si>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</si>
  <si>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</si>
  <si>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</si>
  <si>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</si>
  <si>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</si>
  <si>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</si>
  <si>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</si>
  <si>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</si>
  <si>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</si>
  <si>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</si>
  <si>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</si>
  <si>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</si>
  <si>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</si>
  <si>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</si>
  <si>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</si>
  <si>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</si>
  <si>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</si>
  <si>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</si>
  <si>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</si>
  <si>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</si>
  <si>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</si>
  <si>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</si>
  <si>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</si>
  <si>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</si>
  <si>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</si>
  <si>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</si>
  <si>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</si>
  <si>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</si>
  <si>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</si>
  <si>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</si>
  <si>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</si>
  <si>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</si>
  <si>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</si>
  <si>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</si>
  <si>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</si>
  <si>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</si>
  <si>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</si>
  <si>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</si>
  <si>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</si>
  <si>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</si>
  <si>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</si>
  <si>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</si>
  <si>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</si>
  <si>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</si>
  <si>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</si>
  <si>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</si>
  <si>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</si>
  <si>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</si>
  <si>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</si>
  <si>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</si>
  <si>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</si>
  <si>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</si>
  <si>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</si>
  <si>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</si>
  <si>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</si>
  <si>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</si>
  <si>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</si>
  <si>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</si>
  <si>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</si>
  <si>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</si>
  <si>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</si>
  <si>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</si>
  <si>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</si>
  <si>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</si>
  <si>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</si>
  <si>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</si>
  <si>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</si>
  <si>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</si>
  <si>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</si>
  <si>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</si>
  <si>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</si>
  <si>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</si>
  <si>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</si>
  <si>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</si>
  <si>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</si>
  <si>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</si>
  <si>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</si>
  <si>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</si>
  <si>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</si>
  <si>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</si>
  <si>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</si>
  <si>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</si>
  <si>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</si>
  <si>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</si>
  <si>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</si>
  <si>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</si>
  <si>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</si>
  <si>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</si>
  <si>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</si>
  <si>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</si>
  <si>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</si>
  <si>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</si>
  <si>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</si>
  <si>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</si>
  <si>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</si>
  <si>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</si>
  <si>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</si>
  <si>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</si>
  <si>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</si>
  <si>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</si>
  <si>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</si>
  <si>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</si>
  <si>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</si>
  <si>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</si>
  <si>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</si>
  <si>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</si>
  <si>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</si>
  <si>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</si>
  <si>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</si>
  <si>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</si>
  <si>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</si>
  <si>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</si>
  <si>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</si>
  <si>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</si>
  <si>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</si>
  <si>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</si>
  <si>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</si>
  <si>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</si>
  <si>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</si>
  <si>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</si>
  <si>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</si>
  <si>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</si>
  <si>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</si>
  <si>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</si>
  <si>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</si>
  <si>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</si>
  <si>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</si>
  <si>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</si>
  <si>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</si>
  <si>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</si>
  <si>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</si>
  <si>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</si>
  <si>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</si>
  <si>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</si>
  <si>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</si>
  <si>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</si>
  <si>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</si>
  <si>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</si>
  <si>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</si>
  <si>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</si>
  <si>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</si>
  <si>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</si>
  <si>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</si>
  <si>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</si>
  <si>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</si>
  <si>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</si>
  <si>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</si>
  <si>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</si>
  <si>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</si>
  <si>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</si>
  <si>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</si>
  <si>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</si>
  <si>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</si>
  <si>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</si>
  <si>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</si>
  <si>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</si>
  <si>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</si>
  <si>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</si>
  <si>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</si>
  <si>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</si>
  <si>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</si>
  <si>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</si>
  <si>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</si>
  <si>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</si>
  <si>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</si>
  <si>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</si>
  <si>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</si>
  <si>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</si>
  <si>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</si>
  <si>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</si>
  <si>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</si>
  <si>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</si>
  <si>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</si>
  <si>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</si>
  <si>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</si>
  <si>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</si>
  <si>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</si>
  <si>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</si>
  <si>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</si>
  <si>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</si>
  <si>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</si>
  <si>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</si>
  <si>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</si>
  <si>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</si>
  <si>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</si>
  <si>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</si>
  <si>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</si>
  <si>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</si>
  <si>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</si>
  <si>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</si>
  <si>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</si>
  <si>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</si>
  <si>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</si>
  <si>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</si>
  <si>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</si>
  <si>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</si>
  <si>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</si>
  <si>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</si>
  <si>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</si>
  <si>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</si>
  <si>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</si>
  <si>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</si>
  <si>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</si>
  <si>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</si>
  <si>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</si>
  <si>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</si>
  <si>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</si>
  <si>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</si>
  <si>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</si>
  <si>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</si>
  <si>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</si>
  <si>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</si>
  <si>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</si>
  <si>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</si>
  <si>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</si>
  <si>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</si>
  <si>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</si>
  <si>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</si>
  <si>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</si>
  <si>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</si>
  <si>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</si>
  <si>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</si>
  <si>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</si>
  <si>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</si>
  <si>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</si>
  <si>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</si>
  <si>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</si>
  <si>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</si>
  <si>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</si>
  <si>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</si>
  <si>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</si>
  <si>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</si>
  <si>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</si>
  <si>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</si>
  <si>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</si>
  <si>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</si>
  <si>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</si>
  <si>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</si>
  <si>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</si>
  <si>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</si>
  <si>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</si>
  <si>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</si>
  <si>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</si>
  <si>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</si>
  <si>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</si>
  <si>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</si>
  <si>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</si>
  <si>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</si>
  <si>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</si>
  <si>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</si>
  <si>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</si>
  <si>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</si>
  <si>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</si>
  <si>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</si>
  <si>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</si>
  <si>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</si>
  <si>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</si>
  <si>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</si>
  <si>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</si>
  <si>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</si>
  <si>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</si>
  <si>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</si>
  <si>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</si>
  <si>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</si>
  <si>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</si>
  <si>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</si>
  <si>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</si>
  <si>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</si>
  <si>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</si>
  <si>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</si>
  <si>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</si>
  <si>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</si>
  <si>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</si>
  <si>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</si>
  <si>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</si>
  <si>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</si>
  <si>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</si>
  <si>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</si>
  <si>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</si>
  <si>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</si>
  <si>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</si>
  <si>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</si>
  <si>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</si>
  <si>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</si>
  <si>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</si>
  <si>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</si>
  <si>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</si>
  <si>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</si>
  <si>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</si>
  <si>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</si>
  <si>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</si>
  <si>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</si>
  <si>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</si>
  <si>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</si>
  <si>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</si>
  <si>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</si>
  <si>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</si>
  <si>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</si>
  <si>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</si>
  <si>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</si>
  <si>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</si>
  <si>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</si>
  <si>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</si>
  <si>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</si>
  <si>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</si>
  <si>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</si>
  <si>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</si>
  <si>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</si>
  <si>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</si>
  <si>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</si>
  <si>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</si>
  <si>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</si>
  <si>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</si>
  <si>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</si>
  <si>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</si>
  <si>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</si>
  <si>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</si>
  <si>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</si>
  <si>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</si>
  <si>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</si>
  <si>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</si>
  <si>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</si>
  <si>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</si>
  <si>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</si>
  <si>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</si>
  <si>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</si>
  <si>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</si>
  <si>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</si>
  <si>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</si>
  <si>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</si>
  <si>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</si>
  <si>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</si>
  <si>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</si>
  <si>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</si>
  <si>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</si>
  <si>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</si>
  <si>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</si>
  <si>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</si>
  <si>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</si>
  <si>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</si>
  <si>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</si>
  <si>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</si>
  <si>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</si>
  <si>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</si>
  <si>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</si>
  <si>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</si>
  <si>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</si>
  <si>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</si>
  <si>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</si>
  <si>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</si>
  <si>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</si>
  <si>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</si>
  <si>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</si>
  <si>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</si>
  <si>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</si>
  <si>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</si>
  <si>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</si>
  <si>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</si>
  <si>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</si>
  <si>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</si>
  <si>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</si>
  <si>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</si>
  <si>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</si>
  <si>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</si>
  <si>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</si>
  <si>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</si>
  <si>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</si>
  <si>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</si>
  <si>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</si>
  <si>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</si>
  <si>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</si>
  <si>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</si>
  <si>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</si>
  <si>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</si>
  <si>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</si>
  <si>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</si>
  <si>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</si>
  <si>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</si>
  <si>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</si>
  <si>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</si>
  <si>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</si>
  <si>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</si>
  <si>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</si>
  <si>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</si>
  <si>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</si>
  <si>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</si>
  <si>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</si>
  <si>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</si>
  <si>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</si>
  <si>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</si>
  <si>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</si>
  <si>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</si>
  <si>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</si>
  <si>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</si>
  <si>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</si>
  <si>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</si>
  <si>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</si>
  <si>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</si>
  <si>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</si>
  <si>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</si>
  <si>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</si>
  <si>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</si>
  <si>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</si>
  <si>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</si>
  <si>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</si>
  <si>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</si>
  <si>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</si>
  <si>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</si>
  <si>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</si>
  <si>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</si>
  <si>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</si>
  <si>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</si>
  <si>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</si>
  <si>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</si>
  <si>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</si>
  <si>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</si>
  <si>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</si>
  <si>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</si>
  <si>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</si>
  <si>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</si>
  <si>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</si>
  <si>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</si>
  <si>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</si>
  <si>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</si>
  <si>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</si>
  <si>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</si>
  <si>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</si>
  <si>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</si>
  <si>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</si>
  <si>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</si>
  <si>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</si>
  <si>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</si>
  <si>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</si>
  <si>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</si>
  <si>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</si>
  <si>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</si>
  <si>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</si>
  <si>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</si>
  <si>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</si>
  <si>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</si>
  <si>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</si>
  <si>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</si>
  <si>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</si>
  <si>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</si>
  <si>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</si>
  <si>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</si>
  <si>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</si>
  <si>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</si>
  <si>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</si>
  <si>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</si>
  <si>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</si>
  <si>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</si>
  <si>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</si>
  <si>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</si>
  <si>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</si>
  <si>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</si>
  <si>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</si>
  <si>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</si>
  <si>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</si>
  <si>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</si>
  <si>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</si>
  <si>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</si>
  <si>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</si>
  <si>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</si>
  <si>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</si>
  <si>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</si>
  <si>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</si>
  <si>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</si>
  <si>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</si>
  <si>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</si>
  <si>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</si>
  <si>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</si>
  <si>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</si>
  <si>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</si>
  <si>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</si>
  <si>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</si>
  <si>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</si>
  <si>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</si>
  <si>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</si>
  <si>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</si>
  <si>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</si>
  <si>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</si>
  <si>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</si>
  <si>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</si>
  <si>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</si>
  <si>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</si>
  <si>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</si>
  <si>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</si>
  <si>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</si>
  <si>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</si>
  <si>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</si>
  <si>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</si>
  <si>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</si>
  <si>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</si>
  <si>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</si>
  <si>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</si>
  <si>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</si>
  <si>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</si>
  <si>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</si>
  <si>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</si>
  <si>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</si>
  <si>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</si>
  <si>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</si>
  <si>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</si>
  <si>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</si>
  <si>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</si>
  <si>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</si>
  <si>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</si>
  <si>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</si>
  <si>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</si>
  <si>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</si>
  <si>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</si>
  <si>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</si>
  <si>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</si>
  <si>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</si>
  <si>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</si>
  <si>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</si>
  <si>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</si>
  <si>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</si>
  <si>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</si>
  <si>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</si>
  <si>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</si>
  <si>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</si>
  <si>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</si>
  <si>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</si>
  <si>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</si>
  <si>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</si>
  <si>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</si>
  <si>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</si>
  <si>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</si>
  <si>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</si>
  <si>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</si>
  <si>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</si>
  <si>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</si>
  <si>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</si>
  <si>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</si>
  <si>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</si>
  <si>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</si>
  <si>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</si>
  <si>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</si>
  <si>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</si>
  <si>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</si>
  <si>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</si>
  <si>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</si>
  <si>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</si>
  <si>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</si>
  <si>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</si>
  <si>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</si>
  <si>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</si>
  <si>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</si>
  <si>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</si>
  <si>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</si>
  <si>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</si>
  <si>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</si>
  <si>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</si>
  <si>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</si>
  <si>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</si>
  <si>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</si>
  <si>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</si>
  <si>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</si>
  <si>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</si>
  <si>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</si>
  <si>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</si>
  <si>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</si>
  <si>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</si>
  <si>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</si>
  <si>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</si>
  <si>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</si>
  <si>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</si>
  <si>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</si>
  <si>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</si>
  <si>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</si>
  <si>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</si>
  <si>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</si>
  <si>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</si>
  <si>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</si>
  <si>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</si>
  <si>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</si>
  <si>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</si>
  <si>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</si>
  <si>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</si>
  <si>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</si>
  <si>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</si>
  <si>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</si>
  <si>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</si>
  <si>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</si>
  <si>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</si>
  <si>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</si>
  <si>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</si>
  <si>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</si>
  <si>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</si>
  <si>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</si>
  <si>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</si>
  <si>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</si>
  <si>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</si>
  <si>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</si>
  <si>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</si>
  <si>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</si>
  <si>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</si>
  <si>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</si>
  <si>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</si>
  <si>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</si>
  <si>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</si>
  <si>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</si>
  <si>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</si>
  <si>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</si>
  <si>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</si>
  <si>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</si>
  <si>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</si>
  <si>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</si>
  <si>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</si>
  <si>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</si>
  <si>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</si>
  <si>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</si>
  <si>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</si>
  <si>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</si>
  <si>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</si>
  <si>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</si>
  <si>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</si>
  <si>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</si>
  <si>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</si>
  <si>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</si>
  <si>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</si>
  <si>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</si>
  <si>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</si>
  <si>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</si>
  <si>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</si>
  <si>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</si>
  <si>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</si>
  <si>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</si>
  <si>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</si>
  <si>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</si>
  <si>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</si>
  <si>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</si>
  <si>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</si>
  <si>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</si>
  <si>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</si>
  <si>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</si>
  <si>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</si>
  <si>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</si>
  <si>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</si>
  <si>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</si>
  <si>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</si>
  <si>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</si>
  <si>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</si>
  <si>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</si>
  <si>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</si>
  <si>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</si>
  <si>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</si>
  <si>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</si>
  <si>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</si>
  <si>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</si>
  <si>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</si>
  <si>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</si>
  <si>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</si>
  <si>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</si>
  <si>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</si>
  <si>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</si>
  <si>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</si>
  <si>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</si>
  <si>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</si>
  <si>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</si>
  <si>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</si>
  <si>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</si>
  <si>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</si>
  <si>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</si>
  <si>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</si>
  <si>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</si>
  <si>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</si>
  <si>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</si>
  <si>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</si>
  <si>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</si>
  <si>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</si>
  <si>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</si>
  <si>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</si>
  <si>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</si>
  <si>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</si>
  <si>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</si>
  <si>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</si>
  <si>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</si>
  <si>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</si>
  <si>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</si>
  <si>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</si>
  <si>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</si>
  <si>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</si>
  <si>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</si>
  <si>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</si>
  <si>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</si>
  <si>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</si>
  <si>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</si>
  <si>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</si>
  <si>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</si>
  <si>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</si>
  <si>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</si>
  <si>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</si>
  <si>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</si>
  <si>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</si>
  <si>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</si>
  <si>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</si>
  <si>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</si>
  <si>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</si>
  <si>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</si>
  <si>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</si>
  <si>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</si>
  <si>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</si>
  <si>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</si>
  <si>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</si>
  <si>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</si>
  <si>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</si>
  <si>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</si>
  <si>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</si>
  <si>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</si>
  <si>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</si>
  <si>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</si>
  <si>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</si>
  <si>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</si>
  <si>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</si>
  <si>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</si>
  <si>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</si>
  <si>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</si>
  <si>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</si>
  <si>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</si>
  <si>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</si>
  <si>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</si>
  <si>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</si>
  <si>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</si>
  <si>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</si>
  <si>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</si>
  <si>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</si>
  <si>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</si>
  <si>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</si>
  <si>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</si>
  <si>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</si>
  <si>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</si>
  <si>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</si>
  <si>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</si>
  <si>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</si>
  <si>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</si>
  <si>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</si>
  <si>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</si>
  <si>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</si>
  <si>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</si>
  <si>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</si>
  <si>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</si>
  <si>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</si>
  <si>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</si>
  <si>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</si>
  <si>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</si>
  <si>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</si>
  <si>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</si>
  <si>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</si>
  <si>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</si>
  <si>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</si>
  <si>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</si>
  <si>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</si>
  <si>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</si>
  <si>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</si>
  <si>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</si>
  <si>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</si>
  <si>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</si>
  <si>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</si>
  <si>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</si>
  <si>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</si>
  <si>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</si>
  <si>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</si>
  <si>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</si>
  <si>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</si>
  <si>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</si>
  <si>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</si>
  <si>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</si>
  <si>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</si>
  <si>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</si>
  <si>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</si>
  <si>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</si>
  <si>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</si>
  <si>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</si>
  <si>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</si>
  <si>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</si>
  <si>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</si>
  <si>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</si>
  <si>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</si>
  <si>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</si>
  <si>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</si>
  <si>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</si>
  <si>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</si>
  <si>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</si>
  <si>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</si>
  <si>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</si>
  <si>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</si>
  <si>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</si>
  <si>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</si>
  <si>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</si>
  <si>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</si>
  <si>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</si>
  <si>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</si>
  <si>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</si>
  <si>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</si>
  <si>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</si>
  <si>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</si>
  <si>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</si>
  <si>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</si>
  <si>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</si>
  <si>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</si>
  <si>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</si>
  <si>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</si>
  <si>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</si>
  <si>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</si>
  <si>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</si>
  <si>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</si>
  <si>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</si>
  <si>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</si>
  <si>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</si>
  <si>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</si>
  <si>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</si>
  <si>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</si>
  <si>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</si>
  <si>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</si>
  <si>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</si>
  <si>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</si>
  <si>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</si>
  <si>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</si>
  <si>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</si>
  <si>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</si>
  <si>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</si>
  <si>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</si>
  <si>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</si>
  <si>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</si>
  <si>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</si>
  <si>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</si>
  <si>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</si>
  <si>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</si>
  <si>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</si>
  <si>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</si>
  <si>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</si>
  <si>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</si>
  <si>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</si>
  <si>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</si>
  <si>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</si>
  <si>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</si>
  <si>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</si>
  <si>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</si>
  <si>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</si>
  <si>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</si>
  <si>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</si>
  <si>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</si>
  <si>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</si>
  <si>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</si>
  <si>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</si>
  <si>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</si>
  <si>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</si>
  <si>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</si>
  <si>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</si>
  <si>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</si>
  <si>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</si>
  <si>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</si>
  <si>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</si>
  <si>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</si>
  <si>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</si>
  <si>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</si>
  <si>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</si>
  <si>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</si>
  <si>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</si>
  <si>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</si>
  <si>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</si>
  <si>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</si>
  <si>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</si>
  <si>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</si>
  <si>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</si>
  <si>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</si>
  <si>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</si>
  <si>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</si>
  <si>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</si>
  <si>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</si>
  <si>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</si>
  <si>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</si>
  <si>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</si>
  <si>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</si>
  <si>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</si>
  <si>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</si>
  <si>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</si>
  <si>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</si>
  <si>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</si>
  <si>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</si>
  <si>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</si>
  <si>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</si>
  <si>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</si>
  <si>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</si>
  <si>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</si>
  <si>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</si>
  <si>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</si>
  <si>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</si>
  <si>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</si>
  <si>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</si>
  <si>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</si>
  <si>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</si>
  <si>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</si>
  <si>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</si>
  <si>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</si>
  <si>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</si>
  <si>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</si>
  <si>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</si>
  <si>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</si>
  <si>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</si>
  <si>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</si>
  <si>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</si>
  <si>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</si>
  <si>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</si>
  <si>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</si>
  <si>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</si>
  <si>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</si>
  <si>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</si>
  <si>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</si>
  <si>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</si>
  <si>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</si>
  <si>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</si>
  <si>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</si>
  <si>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</si>
  <si>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</si>
  <si>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</si>
  <si>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</si>
  <si>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</si>
  <si>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</si>
  <si>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</si>
  <si>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</si>
  <si>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</si>
  <si>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</si>
  <si>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</si>
  <si>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</si>
  <si>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</si>
  <si>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</si>
  <si>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</si>
  <si>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</si>
  <si>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</si>
  <si>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</si>
  <si>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</si>
  <si>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</si>
  <si>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</si>
  <si>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</si>
  <si>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</si>
  <si>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</si>
  <si>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</si>
  <si>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</si>
  <si>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</si>
  <si>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</si>
  <si>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</si>
  <si>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</si>
  <si>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</si>
  <si>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</si>
  <si>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</si>
  <si>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</si>
  <si>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</si>
  <si>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</si>
  <si>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</si>
  <si>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</si>
  <si>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</si>
  <si>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</si>
  <si>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</si>
  <si>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</si>
  <si>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</si>
  <si>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</si>
  <si>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</si>
  <si>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</si>
  <si>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</si>
  <si>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</si>
  <si>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</si>
  <si>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</si>
  <si>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</si>
  <si>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</si>
  <si>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</si>
  <si>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</si>
  <si>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</si>
  <si>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</si>
  <si>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</si>
  <si>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</si>
  <si>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</si>
  <si>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</si>
  <si>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</si>
  <si>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</si>
  <si>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</si>
  <si>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</si>
  <si>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</si>
  <si>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</si>
  <si>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</si>
  <si>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</si>
  <si>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</si>
  <si>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</si>
  <si>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</si>
  <si>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</si>
  <si>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</si>
  <si>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</si>
  <si>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</si>
  <si>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</si>
  <si>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</si>
  <si>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</si>
  <si>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</si>
  <si>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</si>
  <si>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</si>
  <si>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</si>
  <si>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</si>
  <si>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</si>
  <si>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</si>
  <si>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</si>
  <si>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</si>
  <si>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</si>
  <si>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</si>
  <si>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</si>
  <si>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</si>
  <si>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</si>
  <si>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</si>
  <si>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</si>
  <si>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</si>
  <si>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</si>
  <si>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</si>
  <si>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</si>
  <si>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</si>
  <si>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</si>
  <si>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</si>
  <si>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</si>
  <si>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</si>
  <si>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</si>
  <si>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</si>
  <si>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</si>
  <si>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</si>
  <si>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</si>
  <si>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</si>
  <si>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</si>
  <si>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</si>
  <si>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</si>
  <si>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</si>
  <si>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</si>
  <si>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</si>
  <si>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</si>
  <si>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</si>
  <si>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</si>
  <si>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</si>
  <si>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</si>
  <si>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</si>
  <si>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</si>
  <si>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</si>
  <si>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</si>
  <si>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</si>
  <si>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</si>
  <si>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</si>
  <si>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</si>
  <si>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</si>
  <si>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</si>
  <si>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</si>
  <si>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</si>
  <si>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</si>
  <si>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</si>
  <si>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</si>
  <si>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</si>
  <si>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</si>
  <si>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</si>
  <si>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</si>
  <si>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</si>
  <si>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</si>
  <si>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</si>
  <si>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</si>
  <si>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</si>
  <si>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</si>
  <si>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</si>
  <si>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</si>
  <si>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</si>
  <si>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</si>
  <si>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</si>
  <si>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</si>
  <si>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</si>
  <si>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</si>
  <si>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</si>
  <si>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</si>
  <si>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</si>
  <si>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</si>
  <si>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</si>
  <si>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</si>
  <si>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</si>
  <si>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</si>
  <si>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</si>
  <si>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</si>
  <si>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</si>
  <si>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</si>
  <si>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</si>
  <si>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</si>
  <si>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</si>
  <si>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</si>
  <si>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</si>
  <si>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</si>
  <si>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</si>
  <si>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</si>
  <si>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</si>
  <si>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</si>
  <si>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</si>
  <si>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</si>
  <si>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</si>
  <si>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</si>
  <si>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</si>
  <si>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</si>
  <si>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</si>
  <si>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</si>
  <si>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</si>
  <si>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</si>
  <si>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</si>
  <si>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</si>
  <si>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</si>
  <si>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</si>
  <si>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</si>
  <si>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</si>
  <si>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</si>
  <si>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</si>
  <si>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</si>
  <si>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</si>
  <si>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</si>
  <si>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</si>
  <si>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</si>
  <si>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</si>
  <si>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</si>
  <si>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</si>
  <si>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</si>
  <si>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</si>
  <si>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</si>
  <si>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</si>
  <si>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</si>
  <si>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</si>
  <si>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</si>
  <si>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</si>
  <si>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</si>
  <si>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</si>
  <si>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</si>
  <si>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</si>
  <si>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</si>
  <si>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</si>
  <si>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</si>
  <si>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</si>
  <si>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</si>
  <si>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</si>
  <si>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</si>
  <si>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</si>
  <si>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</si>
  <si>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</si>
  <si>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</si>
  <si>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</si>
  <si>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</si>
  <si>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</si>
  <si>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</si>
  <si>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</si>
  <si>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</si>
  <si>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</si>
  <si>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</si>
  <si>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</si>
  <si>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</si>
  <si>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</si>
  <si>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</si>
  <si>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</si>
  <si>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</si>
  <si>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</si>
  <si>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</si>
  <si>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</si>
  <si>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</si>
  <si>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</si>
  <si>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</si>
  <si>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</si>
  <si>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</si>
  <si>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</si>
  <si>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</si>
  <si>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</si>
  <si>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</si>
  <si>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</si>
  <si>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</si>
  <si>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</si>
  <si>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</si>
  <si>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</si>
  <si>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</si>
  <si>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</si>
  <si>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</si>
  <si>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</si>
  <si>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</si>
  <si>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</si>
  <si>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</si>
  <si>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</si>
  <si>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</si>
  <si>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</si>
  <si>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</si>
  <si>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</si>
  <si>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</si>
  <si>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</si>
  <si>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</si>
  <si>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</si>
  <si>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</si>
  <si>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</si>
  <si>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</si>
  <si>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</si>
  <si>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</si>
  <si>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</si>
  <si>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</si>
  <si>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</si>
  <si>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</si>
  <si>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</si>
  <si>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</si>
  <si>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</si>
  <si>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</si>
  <si>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</si>
  <si>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</si>
  <si>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</si>
  <si>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</si>
  <si>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</si>
  <si>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</si>
  <si>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</si>
  <si>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</si>
  <si>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</si>
  <si>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</si>
  <si>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</si>
  <si>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</si>
  <si>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</si>
  <si>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</si>
  <si>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</si>
  <si>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</si>
  <si>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</si>
  <si>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</si>
  <si>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</si>
  <si>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</si>
  <si>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</si>
  <si>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</si>
  <si>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</si>
  <si>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</si>
  <si>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</si>
  <si>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</si>
  <si>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</si>
  <si>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</si>
  <si>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</si>
  <si>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</si>
  <si>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</si>
  <si>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</si>
  <si>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</si>
  <si>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</si>
  <si>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</si>
  <si>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</si>
  <si>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</si>
  <si>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</si>
  <si>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</si>
  <si>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</si>
  <si>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</si>
  <si>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</si>
  <si>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</si>
  <si>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</si>
  <si>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</si>
  <si>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</si>
  <si>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</si>
  <si>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</si>
  <si>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</si>
  <si>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</si>
  <si>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</si>
  <si>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</si>
  <si>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</si>
  <si>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</si>
  <si>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</si>
  <si>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</si>
  <si>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</si>
  <si>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</si>
  <si>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</si>
  <si>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</si>
  <si>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</si>
  <si>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</si>
  <si>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</si>
  <si>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</si>
  <si>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</si>
  <si>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</si>
  <si>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</si>
  <si>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</si>
  <si>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</si>
  <si>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</si>
  <si>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</si>
  <si>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</si>
  <si>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</si>
  <si>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</si>
  <si>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</si>
  <si>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</si>
  <si>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</si>
  <si>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</si>
  <si>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</si>
  <si>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</si>
  <si>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</si>
  <si>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</si>
  <si>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</si>
  <si>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</si>
  <si>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</si>
  <si>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</si>
  <si>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</si>
  <si>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</si>
  <si>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</si>
  <si>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</si>
  <si>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</si>
  <si>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</si>
  <si>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</si>
  <si>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</si>
  <si>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</si>
  <si>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</si>
  <si>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</si>
  <si>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</si>
  <si>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</si>
  <si>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</si>
  <si>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</si>
  <si>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</si>
  <si>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</si>
  <si>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</si>
  <si>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</si>
  <si>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</si>
  <si>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</si>
  <si>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</si>
  <si>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</si>
  <si>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</si>
  <si>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</si>
  <si>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</si>
  <si>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</si>
  <si>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</si>
  <si>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</si>
  <si>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</si>
  <si>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</si>
  <si>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</si>
  <si>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</si>
  <si>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</si>
  <si>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</si>
  <si>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</si>
  <si>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</si>
  <si>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</si>
  <si>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</si>
  <si>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</si>
  <si>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</si>
  <si>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</si>
  <si>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</si>
  <si>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</si>
  <si>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</si>
  <si>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</si>
  <si>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</si>
  <si>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</si>
  <si>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</si>
  <si>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</si>
  <si>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</si>
  <si>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</si>
  <si>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</si>
  <si>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</si>
  <si>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</si>
  <si>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</si>
  <si>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</si>
  <si>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</si>
  <si>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</si>
  <si>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</si>
  <si>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</si>
  <si>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</si>
  <si>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</si>
  <si>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</si>
  <si>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</si>
  <si>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</si>
  <si>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</si>
  <si>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</si>
  <si>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</si>
  <si>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</si>
  <si>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</si>
  <si>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</si>
  <si>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</si>
  <si>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</si>
  <si>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</si>
  <si>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</si>
  <si>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</si>
  <si>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</si>
  <si>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</si>
  <si>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</si>
  <si>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</si>
  <si>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</si>
  <si>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</si>
  <si>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</si>
  <si>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</si>
  <si>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</si>
  <si>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</si>
  <si>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</si>
  <si>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</si>
  <si>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</si>
  <si>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</si>
  <si>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</si>
  <si>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</si>
  <si>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</si>
  <si>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</si>
  <si>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</si>
  <si>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</si>
  <si>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</si>
  <si>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</si>
  <si>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</si>
  <si>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</si>
  <si>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</si>
  <si>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</si>
  <si>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</si>
  <si>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</si>
  <si>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</si>
  <si>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</si>
  <si>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</si>
  <si>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</si>
  <si>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</si>
  <si>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</si>
  <si>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</si>
  <si>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</si>
  <si>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</si>
  <si>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</si>
  <si>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</si>
  <si>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</si>
  <si>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</si>
  <si>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</si>
  <si>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</si>
  <si>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</si>
  <si>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</si>
  <si>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</si>
  <si>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</si>
  <si>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</si>
  <si>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</si>
  <si>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</si>
  <si>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</si>
  <si>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</si>
  <si>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</si>
  <si>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</si>
  <si>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</si>
  <si>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</si>
  <si>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</si>
  <si>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</si>
  <si>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</si>
  <si>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</si>
  <si>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</si>
  <si>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</si>
  <si>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</si>
  <si>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</si>
  <si>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</si>
  <si>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</si>
  <si>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</si>
  <si>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</si>
  <si>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</si>
  <si>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</si>
  <si>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</si>
  <si>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</si>
  <si>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</si>
  <si>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</si>
  <si>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</si>
  <si>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</si>
  <si>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</si>
  <si>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</si>
  <si>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</si>
  <si>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</si>
  <si>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</si>
  <si>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</si>
  <si>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</si>
  <si>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</si>
  <si>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</si>
  <si>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</si>
  <si>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</si>
  <si>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</si>
  <si>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</si>
  <si>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</si>
  <si>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</si>
  <si>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</si>
  <si>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</si>
  <si>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</si>
  <si>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</si>
  <si>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</si>
  <si>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</si>
  <si>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</si>
  <si>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</si>
  <si>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</si>
  <si>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</si>
  <si>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</si>
  <si>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</si>
  <si>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</si>
  <si>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</si>
  <si>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</si>
  <si>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</si>
  <si>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</si>
  <si>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</si>
  <si>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</si>
  <si>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</si>
  <si>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</si>
  <si>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</si>
  <si>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</si>
  <si>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</si>
  <si>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</si>
  <si>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</si>
  <si>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</si>
  <si>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</si>
  <si>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</si>
  <si>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</si>
  <si>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</si>
  <si>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</si>
  <si>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</si>
  <si>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</si>
  <si>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</si>
  <si>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</si>
  <si>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</si>
  <si>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</si>
  <si>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</si>
  <si>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</si>
  <si>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</si>
  <si>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</si>
  <si>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</si>
  <si>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</si>
  <si>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</si>
  <si>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</si>
  <si>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</si>
  <si>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</si>
  <si>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</si>
  <si>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</si>
  <si>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</si>
  <si>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</si>
  <si>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</si>
  <si>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</si>
  <si>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</si>
  <si>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</si>
  <si>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</si>
  <si>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</si>
  <si>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</si>
  <si>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</si>
  <si>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</si>
  <si>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</si>
  <si>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</si>
  <si>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</si>
  <si>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</si>
  <si>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</si>
  <si>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</si>
  <si>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</si>
  <si>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</si>
  <si>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</si>
  <si>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</si>
  <si>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</si>
  <si>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</si>
  <si>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</si>
  <si>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</si>
  <si>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</si>
  <si>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</si>
  <si>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</si>
  <si>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</si>
  <si>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</si>
  <si>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</si>
  <si>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</si>
  <si>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</si>
  <si>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</si>
  <si>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</si>
  <si>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</si>
  <si>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</si>
  <si>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</si>
  <si>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</si>
  <si>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</si>
  <si>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</si>
  <si>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</si>
  <si>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</si>
  <si>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</si>
  <si>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</si>
  <si>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</si>
  <si>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</si>
  <si>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</si>
  <si>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</si>
  <si>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</si>
  <si>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</si>
  <si>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</si>
  <si>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</si>
  <si>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</si>
  <si>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</si>
  <si>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</si>
  <si>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</si>
  <si>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</si>
  <si>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</si>
  <si>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</si>
  <si>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</si>
  <si>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</si>
  <si>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</si>
  <si>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</si>
  <si>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</si>
  <si>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</si>
  <si>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</si>
  <si>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</si>
  <si>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</si>
  <si>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</si>
  <si>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</si>
  <si>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</si>
  <si>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</si>
  <si>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</si>
  <si>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</si>
  <si>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</si>
  <si>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</si>
  <si>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</si>
  <si>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</si>
  <si>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</si>
  <si>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</si>
  <si>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</si>
  <si>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</si>
  <si>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</si>
  <si>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</si>
  <si>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</si>
  <si>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</si>
  <si>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</si>
  <si>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</si>
  <si>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</si>
  <si>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</si>
  <si>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</si>
  <si>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</si>
  <si>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</si>
  <si>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</si>
  <si>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</si>
  <si>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</si>
  <si>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</si>
  <si>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</si>
  <si>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</si>
  <si>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</si>
  <si>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</si>
  <si>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</si>
  <si>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</si>
  <si>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</si>
  <si>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</si>
  <si>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</si>
  <si>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</si>
  <si>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</si>
  <si>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</si>
  <si>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</si>
  <si>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</si>
  <si>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</si>
  <si>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</si>
  <si>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</si>
  <si>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</si>
  <si>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</si>
  <si>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</si>
  <si>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</si>
  <si>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</si>
  <si>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</si>
  <si>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</si>
  <si>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</si>
  <si>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</si>
  <si>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</si>
  <si>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</si>
  <si>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</si>
  <si>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</si>
  <si>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</si>
  <si>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</si>
  <si>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</si>
  <si>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</si>
  <si>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</si>
  <si>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</si>
  <si>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</si>
  <si>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</si>
  <si>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</si>
  <si>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</si>
  <si>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</si>
  <si>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</si>
  <si>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</si>
  <si>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</si>
  <si>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</si>
  <si>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</si>
  <si>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</si>
  <si>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</si>
  <si>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</si>
  <si>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</si>
  <si>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</si>
  <si>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</si>
  <si>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</si>
  <si>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</si>
  <si>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</si>
  <si>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</si>
  <si>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</si>
  <si>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</si>
  <si>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</si>
  <si>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</si>
  <si>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</si>
  <si>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</si>
  <si>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</si>
  <si>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</si>
  <si>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</si>
  <si>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</si>
  <si>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</si>
  <si>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</si>
  <si>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</si>
  <si>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</si>
  <si>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</si>
  <si>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</si>
  <si>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</si>
  <si>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</si>
  <si>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</si>
  <si>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</si>
  <si>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</si>
  <si>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</si>
  <si>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</si>
  <si>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</si>
  <si>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</si>
  <si>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</si>
  <si>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</si>
  <si>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</si>
  <si>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</si>
  <si>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</si>
  <si>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</si>
  <si>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</si>
  <si>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</si>
  <si>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</si>
  <si>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</si>
  <si>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</si>
  <si>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</si>
  <si>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</si>
  <si>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</si>
  <si>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</si>
  <si>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</si>
  <si>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</si>
  <si>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</si>
  <si>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</si>
  <si>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</si>
  <si>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</si>
  <si>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</si>
  <si>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</si>
  <si>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</si>
  <si>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</si>
  <si>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</si>
  <si>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</si>
  <si>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</si>
  <si>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</si>
  <si>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</si>
  <si>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</si>
  <si>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</si>
  <si>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</si>
  <si>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</si>
  <si>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</si>
  <si>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</si>
  <si>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</si>
  <si>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</si>
  <si>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</si>
  <si>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</si>
  <si>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</si>
  <si>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</si>
  <si>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</si>
  <si>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</si>
  <si>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</si>
  <si>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</si>
  <si>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</si>
  <si>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</si>
  <si>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</si>
  <si>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</si>
  <si>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</si>
  <si>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</si>
  <si>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</si>
  <si>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</si>
  <si>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</si>
  <si>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</si>
  <si>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</si>
  <si>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</si>
  <si>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</si>
  <si>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</si>
  <si>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</si>
  <si>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</si>
  <si>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</si>
  <si>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</si>
  <si>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</si>
  <si>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</si>
  <si>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</si>
  <si>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</si>
  <si>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</si>
  <si>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</si>
  <si>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</si>
  <si>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</si>
  <si>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</si>
  <si>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</si>
  <si>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</si>
  <si>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</si>
  <si>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</si>
  <si>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</si>
  <si>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</si>
  <si>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</si>
  <si>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</si>
  <si>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</si>
  <si>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</si>
  <si>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</si>
  <si>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</si>
  <si>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</si>
  <si>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</si>
  <si>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</si>
  <si>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</si>
  <si>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</si>
  <si>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</si>
  <si>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</si>
  <si>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</si>
  <si>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</si>
  <si>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</si>
  <si>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</si>
  <si>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</si>
  <si>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</si>
  <si>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</si>
  <si>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</si>
  <si>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</si>
  <si>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</si>
  <si>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</si>
  <si>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</si>
  <si>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</si>
  <si>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</si>
  <si>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</si>
  <si>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</si>
  <si>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</si>
  <si>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</si>
  <si>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</si>
  <si>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</si>
  <si>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</si>
  <si>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</si>
  <si>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</si>
  <si>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</si>
  <si>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</si>
  <si>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</si>
  <si>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</si>
  <si>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</si>
  <si>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</si>
  <si>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</si>
  <si>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</si>
  <si>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</si>
  <si>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</si>
  <si>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</si>
  <si>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</si>
  <si>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</si>
  <si>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</si>
  <si>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</si>
  <si>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</si>
  <si>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</si>
  <si>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</si>
  <si>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</si>
  <si>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</si>
  <si>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</si>
  <si>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</si>
  <si>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</si>
  <si>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</si>
  <si>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</si>
  <si>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</si>
  <si>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</si>
  <si>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</si>
  <si>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</si>
  <si>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</si>
  <si>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</si>
  <si>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</si>
  <si>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</si>
  <si>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</si>
  <si>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</si>
  <si>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</si>
  <si>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</si>
  <si>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</si>
  <si>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</si>
  <si>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</si>
  <si>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</si>
  <si>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</si>
  <si>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</si>
  <si>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</si>
  <si>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</si>
  <si>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</si>
  <si>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</si>
  <si>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</si>
  <si>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</si>
  <si>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</si>
  <si>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</si>
  <si>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</si>
  <si>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</si>
  <si>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</si>
  <si>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</si>
  <si>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</si>
  <si>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</si>
  <si>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</si>
  <si>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</si>
  <si>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</si>
  <si>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</si>
  <si>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</si>
  <si>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</si>
  <si>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</si>
  <si>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</si>
  <si>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</si>
  <si>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</si>
  <si>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</si>
  <si>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</si>
  <si>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</si>
  <si>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</si>
  <si>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</si>
  <si>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</si>
  <si>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</si>
  <si>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</si>
  <si>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</si>
  <si>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</si>
  <si>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</si>
  <si>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</si>
  <si>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</si>
  <si>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</si>
  <si>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</si>
  <si>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</si>
  <si>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</si>
  <si>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</si>
  <si>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</si>
  <si>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</si>
  <si>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</si>
  <si>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</si>
  <si>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</si>
  <si>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</si>
  <si>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</si>
  <si>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</si>
  <si>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</si>
  <si>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</si>
  <si>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</si>
  <si>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</si>
  <si>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</si>
  <si>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</si>
  <si>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</si>
  <si>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</si>
  <si>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</si>
  <si>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</si>
  <si>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</si>
  <si>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</si>
  <si>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</si>
  <si>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</si>
  <si>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</si>
  <si>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</si>
  <si>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</si>
  <si>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</si>
  <si>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</si>
  <si>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</si>
  <si>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</si>
  <si>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</si>
  <si>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</si>
  <si>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</si>
  <si>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</si>
  <si>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</si>
  <si>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</si>
  <si>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</si>
  <si>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</si>
  <si>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</si>
  <si>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</si>
  <si>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</si>
  <si>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</si>
  <si>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</si>
  <si>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</si>
  <si>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</si>
  <si>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</si>
  <si>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</si>
  <si>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</si>
  <si>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</si>
  <si>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</si>
  <si>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</si>
  <si>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</si>
  <si>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</si>
  <si>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</si>
  <si>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</si>
  <si>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</si>
  <si>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</si>
  <si>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</si>
  <si>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</si>
  <si>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</si>
  <si>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</si>
  <si>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</si>
  <si>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</si>
  <si>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</si>
  <si>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</si>
  <si>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</si>
  <si>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</si>
  <si>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</si>
  <si>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</si>
  <si>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</si>
  <si>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</si>
  <si>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</si>
  <si>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</si>
  <si>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</si>
  <si>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</si>
  <si>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</si>
  <si>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</si>
  <si>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</si>
  <si>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</si>
  <si>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</si>
  <si>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</si>
  <si>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</si>
  <si>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</si>
  <si>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</si>
  <si>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</si>
  <si>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</si>
  <si>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</si>
  <si>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</si>
  <si>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</si>
  <si>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</si>
  <si>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</si>
  <si>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</si>
  <si>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</si>
  <si>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</si>
  <si>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</si>
  <si>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</si>
  <si>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</si>
  <si>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</si>
  <si>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</si>
  <si>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</si>
  <si>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</si>
  <si>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</si>
  <si>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</si>
  <si>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</si>
  <si>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</si>
  <si>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</si>
  <si>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</si>
  <si>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</si>
  <si>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</si>
  <si>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</si>
  <si>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</si>
  <si>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</si>
  <si>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</si>
  <si>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</si>
  <si>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</si>
  <si>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</si>
  <si>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</si>
  <si>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</si>
  <si>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</si>
  <si>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</si>
  <si>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</si>
  <si>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</si>
  <si>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</si>
  <si>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</si>
  <si>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</si>
  <si>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</si>
  <si>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</si>
  <si>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</si>
  <si>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</si>
  <si>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</si>
  <si>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</si>
  <si>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</si>
  <si>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</si>
  <si>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</si>
  <si>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</si>
  <si>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</si>
  <si>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</si>
  <si>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</si>
  <si>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</si>
  <si>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</si>
  <si>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</si>
  <si>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</si>
  <si>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</si>
  <si>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</si>
  <si>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</si>
  <si>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</si>
  <si>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</si>
  <si>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</si>
  <si>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</si>
  <si>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</si>
  <si>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</si>
  <si>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</si>
  <si>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</si>
  <si>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</si>
  <si>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</si>
  <si>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</si>
  <si>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</si>
  <si>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</si>
  <si>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</si>
  <si>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</si>
  <si>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</si>
  <si>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</si>
  <si>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</si>
  <si>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</si>
  <si>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</si>
  <si>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</si>
  <si>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</si>
  <si>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</si>
  <si>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</si>
  <si>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</si>
  <si>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</si>
  <si>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</si>
  <si>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</si>
  <si>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</si>
  <si>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</si>
  <si>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</si>
  <si>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</si>
  <si>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</si>
  <si>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</si>
  <si>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</si>
  <si>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</si>
  <si>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</si>
  <si>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</si>
  <si>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</si>
  <si>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</si>
  <si>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</si>
  <si>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</si>
  <si>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</si>
  <si>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</si>
  <si>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</si>
  <si>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</si>
  <si>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</si>
  <si>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</si>
  <si>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</si>
  <si>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</si>
  <si>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</si>
  <si>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</si>
  <si>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</si>
  <si>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</si>
  <si>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</si>
  <si>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</si>
  <si>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</si>
  <si>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</si>
  <si>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</si>
  <si>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</si>
  <si>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</si>
  <si>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</si>
  <si>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</si>
  <si>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</si>
  <si>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</si>
  <si>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</si>
  <si>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</si>
  <si>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</si>
  <si>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</si>
  <si>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</si>
  <si>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</si>
  <si>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</si>
  <si>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</si>
  <si>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</si>
  <si>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</si>
  <si>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</si>
  <si>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</si>
  <si>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</si>
  <si>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</si>
  <si>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</si>
  <si>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</si>
  <si>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</si>
  <si>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</si>
  <si>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</si>
  <si>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</si>
  <si>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</si>
  <si>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</si>
  <si>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</si>
  <si>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</si>
  <si>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</si>
  <si>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</si>
  <si>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</si>
  <si>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</si>
  <si>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</si>
  <si>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</si>
  <si>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</si>
  <si>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</si>
  <si>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</si>
  <si>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</si>
  <si>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</si>
  <si>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</si>
  <si>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</si>
  <si>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</si>
  <si>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</si>
  <si>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</si>
  <si>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</si>
  <si>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</si>
  <si>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</si>
  <si>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</si>
  <si>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</si>
  <si>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</si>
  <si>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</si>
  <si>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</si>
  <si>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</si>
  <si>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</si>
  <si>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</si>
  <si>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</si>
  <si>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</si>
  <si>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</si>
  <si>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</si>
  <si>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</si>
  <si>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</si>
  <si>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</si>
  <si>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</si>
  <si>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</si>
  <si>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</si>
  <si>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</si>
  <si>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</si>
  <si>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</si>
  <si>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</si>
  <si>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</si>
  <si>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</si>
  <si>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</si>
  <si>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</si>
  <si>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</si>
  <si>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</si>
  <si>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</si>
  <si>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</si>
  <si>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</si>
  <si>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</si>
  <si>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</si>
  <si>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</si>
  <si>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</si>
  <si>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</si>
  <si>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</si>
  <si>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</si>
  <si>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</si>
  <si>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</si>
  <si>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</si>
  <si>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</si>
  <si>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</si>
  <si>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</si>
  <si>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</si>
  <si>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</si>
  <si>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</si>
  <si>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</si>
  <si>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</si>
  <si>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</si>
  <si>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</si>
  <si>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</si>
  <si>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</si>
  <si>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</si>
  <si>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</si>
  <si>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</si>
  <si>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</si>
  <si>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</si>
  <si>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</si>
  <si>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</si>
  <si>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</si>
  <si>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</si>
  <si>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</si>
  <si>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</si>
  <si>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</si>
  <si>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</si>
  <si>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</si>
  <si>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</si>
  <si>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</si>
  <si>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</si>
  <si>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</si>
  <si>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</si>
  <si>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</si>
  <si>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</si>
  <si>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</si>
  <si>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</si>
  <si>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</si>
  <si>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</si>
  <si>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</si>
  <si>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</si>
  <si>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</si>
  <si>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</si>
  <si>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</si>
  <si>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</si>
  <si>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</si>
  <si>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</si>
  <si>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</si>
  <si>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</si>
  <si>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</si>
  <si>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</si>
  <si>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</si>
  <si>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</si>
  <si>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</si>
  <si>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</si>
  <si>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</si>
  <si>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</si>
  <si>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</si>
  <si>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</si>
  <si>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</si>
  <si>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</si>
  <si>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</si>
  <si>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</si>
  <si>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</si>
  <si>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</si>
  <si>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</si>
  <si>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</si>
  <si>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</si>
  <si>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</si>
  <si>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</si>
  <si>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</si>
  <si>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</si>
  <si>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</si>
  <si>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</si>
  <si>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</si>
  <si>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</si>
  <si>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</si>
  <si>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</si>
  <si>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</si>
  <si>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</si>
  <si>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</si>
  <si>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</si>
  <si>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</si>
  <si>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</si>
  <si>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</si>
  <si>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</si>
  <si>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</si>
  <si>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</si>
  <si>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</si>
  <si>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</si>
  <si>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</si>
  <si>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</si>
  <si>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</si>
  <si>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</si>
  <si>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</si>
  <si>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</si>
  <si>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</si>
  <si>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</si>
  <si>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</si>
  <si>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</si>
  <si>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</si>
  <si>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</si>
  <si>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</si>
  <si>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</si>
  <si>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</si>
  <si>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</si>
  <si>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</si>
  <si>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</si>
  <si>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</si>
  <si>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</si>
  <si>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</si>
  <si>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</si>
  <si>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</si>
  <si>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</si>
  <si>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</si>
  <si>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</si>
  <si>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</si>
  <si>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</si>
  <si>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</si>
  <si>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</si>
  <si>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</si>
  <si>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</si>
  <si>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</si>
  <si>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</si>
  <si>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</si>
  <si>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</si>
  <si>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</si>
  <si>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</si>
  <si>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</si>
  <si>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</si>
  <si>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</si>
  <si>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</si>
  <si>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</si>
  <si>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</si>
  <si>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</si>
  <si>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</si>
  <si>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</si>
  <si>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</si>
  <si>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</si>
  <si>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</si>
  <si>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</si>
  <si>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</si>
  <si>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</si>
  <si>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</si>
  <si>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</si>
  <si>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</si>
  <si>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</si>
  <si>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</si>
  <si>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</si>
  <si>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</si>
  <si>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</si>
  <si>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</si>
  <si>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</si>
  <si>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</si>
  <si>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</si>
  <si>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</si>
  <si>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</si>
  <si>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</si>
  <si>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</si>
  <si>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</si>
  <si>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</si>
  <si>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</si>
  <si>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</si>
  <si>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</si>
  <si>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</si>
  <si>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</si>
  <si>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</si>
  <si>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</si>
  <si>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</si>
  <si>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</si>
  <si>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</si>
  <si>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</si>
  <si>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</si>
  <si>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</si>
  <si>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</si>
  <si>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</si>
  <si>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</si>
  <si>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</si>
  <si>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</si>
  <si>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</si>
  <si>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</si>
  <si>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</si>
  <si>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</si>
  <si>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</si>
  <si>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</si>
  <si>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</si>
  <si>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</si>
  <si>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</si>
  <si>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</si>
  <si>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</si>
  <si>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</si>
  <si>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</si>
  <si>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</si>
  <si>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</si>
  <si>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</si>
  <si>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</si>
  <si>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</si>
  <si>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</si>
  <si>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</si>
  <si>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</si>
  <si>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</si>
  <si>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</si>
  <si>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</si>
  <si>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</si>
  <si>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</si>
  <si>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</si>
  <si>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</si>
  <si>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</si>
  <si>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</si>
  <si>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</si>
  <si>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</si>
  <si>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</si>
  <si>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</si>
  <si>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</si>
  <si>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</si>
  <si>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</si>
  <si>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</si>
  <si>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</si>
  <si>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</si>
  <si>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</si>
  <si>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</si>
  <si>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</si>
  <si>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</si>
  <si>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</si>
  <si>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</si>
  <si>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</si>
  <si>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</si>
  <si>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</si>
  <si>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</si>
  <si>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</si>
  <si>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</si>
  <si>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</si>
  <si>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</si>
  <si>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</si>
  <si>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</si>
  <si>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</si>
  <si>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</si>
  <si>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</si>
  <si>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</si>
  <si>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</si>
  <si>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</si>
  <si>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</si>
  <si>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</si>
  <si>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</si>
  <si>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</si>
  <si>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</si>
  <si>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</si>
  <si>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</si>
  <si>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</si>
  <si>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</si>
  <si>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</si>
  <si>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</si>
  <si>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</si>
  <si>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</si>
  <si>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</si>
  <si>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</si>
  <si>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</si>
  <si>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</si>
  <si>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</si>
  <si>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</si>
  <si>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</si>
  <si>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</si>
  <si>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</si>
  <si>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</si>
  <si>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</si>
  <si>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</si>
  <si>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</si>
  <si>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</si>
  <si>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</si>
  <si>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</si>
  <si>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</si>
  <si>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</si>
  <si>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</si>
  <si>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</si>
  <si>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</si>
  <si>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</si>
  <si>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</si>
  <si>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</si>
  <si>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</si>
  <si>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</si>
  <si>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</si>
  <si>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</si>
  <si>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</si>
  <si>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</si>
  <si>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</si>
  <si>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</si>
  <si>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</si>
  <si>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</si>
  <si>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</si>
  <si>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</si>
  <si>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</si>
  <si>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</si>
  <si>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</si>
  <si>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</si>
  <si>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</si>
  <si>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</si>
  <si>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</si>
  <si>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</si>
  <si>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</si>
  <si>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</si>
  <si>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</si>
  <si>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</si>
  <si>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</si>
  <si>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</si>
  <si>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</si>
  <si>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</si>
  <si>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</si>
  <si>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</si>
  <si>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</si>
  <si>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</si>
  <si>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</si>
  <si>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</si>
  <si>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</si>
  <si>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</si>
  <si>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</si>
  <si>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</si>
  <si>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</si>
  <si>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</si>
  <si>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</si>
  <si>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</si>
  <si>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</si>
  <si>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</si>
  <si>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</si>
  <si>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</si>
  <si>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</si>
  <si>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</si>
  <si>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</si>
  <si>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</si>
  <si>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</si>
  <si>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</si>
  <si>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</si>
  <si>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</si>
  <si>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</si>
  <si>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</si>
  <si>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</si>
  <si>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</si>
  <si>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</si>
  <si>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</si>
  <si>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</si>
  <si>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</si>
  <si>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</si>
  <si>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</si>
  <si>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</si>
  <si>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</si>
  <si>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</si>
  <si>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</si>
  <si>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</si>
  <si>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</si>
  <si>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</si>
  <si>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</si>
  <si>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</si>
  <si>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</si>
  <si>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</si>
  <si>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</si>
  <si>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</si>
  <si>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</si>
  <si>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</si>
  <si>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</si>
  <si>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</si>
  <si>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</si>
  <si>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</si>
  <si>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</si>
  <si>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</si>
  <si>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</si>
  <si>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</si>
  <si>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</si>
  <si>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</si>
  <si>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</si>
  <si>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</si>
  <si>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</si>
  <si>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</si>
  <si>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</si>
  <si>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</si>
  <si>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</si>
  <si>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</si>
  <si>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</si>
  <si>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</si>
  <si>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</si>
  <si>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</si>
  <si>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</si>
  <si>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</si>
  <si>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</si>
  <si>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</si>
  <si>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</si>
  <si>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</si>
  <si>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</si>
  <si>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</si>
  <si>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</si>
  <si>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</si>
  <si>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</si>
  <si>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</si>
  <si>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</si>
  <si>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</si>
  <si>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</si>
  <si>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</si>
  <si>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</si>
  <si>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</si>
  <si>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</si>
  <si>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</si>
  <si>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</si>
  <si>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</si>
  <si>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</si>
  <si>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</si>
  <si>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</si>
  <si>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</si>
  <si>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</si>
  <si>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</si>
  <si>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</si>
  <si>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</si>
  <si>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</si>
  <si>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</si>
  <si>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</si>
  <si>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</si>
  <si>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</si>
  <si>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</si>
  <si>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</si>
  <si>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</si>
  <si>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</si>
  <si>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</si>
  <si>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</si>
  <si>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</si>
  <si>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</si>
  <si>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</si>
  <si>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</si>
  <si>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</si>
  <si>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</si>
  <si>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</si>
  <si>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</si>
  <si>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</si>
  <si>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</si>
  <si>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</si>
  <si>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</si>
  <si>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</si>
  <si>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</si>
  <si>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</si>
  <si>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</si>
  <si>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</si>
  <si>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</si>
  <si>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</si>
  <si>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</si>
  <si>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</si>
  <si>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</si>
  <si>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</si>
  <si>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</si>
  <si>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</si>
  <si>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</si>
  <si>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</si>
  <si>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</si>
  <si>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</si>
  <si>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</si>
  <si>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</si>
  <si>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</si>
  <si>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</si>
  <si>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</si>
  <si>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</si>
  <si>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</si>
  <si>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</si>
  <si>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</si>
  <si>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</si>
  <si>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</si>
  <si>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</si>
  <si>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</si>
  <si>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</si>
  <si>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</si>
  <si>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</si>
  <si>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</si>
  <si>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</si>
  <si>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</si>
  <si>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</si>
  <si>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</si>
  <si>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</si>
  <si>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</si>
  <si>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</si>
  <si>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</si>
  <si>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</si>
  <si>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</si>
  <si>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</si>
  <si>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</si>
  <si>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</si>
  <si>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</si>
  <si>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</si>
  <si>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</si>
  <si>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</si>
  <si>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</si>
  <si>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</si>
  <si>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</si>
  <si>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</si>
  <si>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</si>
  <si>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</si>
  <si>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</si>
  <si>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</si>
  <si>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</si>
  <si>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</si>
  <si>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</si>
  <si>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</si>
  <si>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</si>
  <si>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</si>
  <si>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</si>
  <si>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</si>
  <si>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</si>
  <si>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</si>
  <si>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</si>
  <si>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</si>
  <si>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</si>
  <si>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</si>
  <si>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</si>
  <si>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</si>
  <si>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</si>
  <si>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</si>
  <si>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</si>
  <si>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</si>
  <si>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</si>
  <si>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</si>
  <si>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</si>
  <si>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</si>
  <si>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</si>
  <si>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</si>
  <si>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</si>
  <si>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</si>
  <si>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</si>
  <si>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</si>
  <si>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</si>
  <si>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</si>
  <si>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</si>
  <si>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</si>
  <si>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</si>
  <si>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</si>
  <si>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</si>
  <si>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</si>
  <si>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</si>
  <si>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</si>
  <si>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</si>
  <si>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</si>
  <si>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</si>
  <si>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</si>
  <si>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</si>
  <si>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</si>
  <si>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</si>
  <si>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</si>
  <si>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</si>
  <si>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</si>
  <si>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</si>
  <si>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</si>
  <si>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</si>
  <si>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</si>
  <si>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</si>
  <si>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</si>
  <si>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</si>
  <si>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</si>
  <si>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</si>
  <si>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</si>
  <si>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</si>
  <si>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</si>
  <si>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</si>
  <si>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</si>
  <si>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</si>
  <si>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</si>
  <si>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</si>
  <si>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</si>
  <si>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</si>
  <si>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</si>
  <si>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</si>
  <si>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</si>
  <si>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</si>
  <si>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</si>
  <si>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</si>
  <si>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</si>
  <si>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</si>
  <si>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</si>
  <si>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</si>
  <si>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</si>
  <si>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</si>
  <si>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</si>
  <si>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</si>
  <si>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</si>
  <si>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</si>
  <si>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</si>
  <si>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</si>
  <si>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</si>
  <si>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</si>
  <si>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</si>
  <si>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</si>
  <si>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</si>
  <si>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</si>
  <si>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</si>
  <si>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</si>
  <si>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</si>
  <si>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</si>
  <si>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</si>
  <si>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</si>
  <si>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</si>
  <si>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</si>
  <si>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</si>
  <si>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</si>
  <si>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</si>
  <si>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</si>
  <si>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</si>
  <si>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</si>
  <si>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</si>
  <si>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</si>
  <si>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</si>
  <si>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</si>
  <si>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</si>
  <si>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</si>
  <si>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</si>
  <si>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</si>
  <si>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</si>
  <si>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</si>
  <si>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</si>
  <si>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</si>
  <si>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</si>
  <si>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</si>
  <si>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</si>
  <si>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</si>
  <si>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</si>
  <si>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</si>
  <si>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</si>
  <si>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</si>
  <si>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</si>
  <si>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</si>
  <si>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</si>
  <si>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</si>
  <si>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</si>
  <si>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</si>
  <si>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</si>
  <si>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</si>
  <si>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</si>
  <si>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</si>
  <si>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</si>
  <si>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</si>
  <si>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</si>
  <si>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</si>
  <si>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</si>
  <si>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</si>
  <si>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</si>
  <si>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</si>
  <si>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</si>
  <si>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</si>
  <si>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</si>
  <si>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</si>
  <si>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</si>
  <si>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</si>
  <si>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</si>
  <si>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</si>
  <si>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</si>
  <si>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</si>
  <si>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</si>
  <si>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</si>
  <si>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</si>
  <si>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</si>
  <si>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</si>
  <si>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</si>
  <si>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</si>
  <si>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</si>
  <si>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</si>
  <si>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</si>
  <si>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</si>
  <si>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</si>
  <si>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</si>
  <si>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</si>
  <si>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</si>
  <si>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</si>
  <si>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</si>
  <si>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</si>
  <si>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</si>
  <si>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</si>
  <si>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</si>
  <si>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</si>
  <si>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</si>
  <si>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</si>
  <si>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</si>
  <si>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</si>
  <si>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</si>
  <si>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</si>
  <si>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</si>
  <si>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</si>
  <si>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</si>
  <si>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</si>
  <si>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</si>
  <si>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</si>
  <si>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</si>
  <si>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</si>
  <si>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</si>
  <si>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</si>
  <si>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</si>
  <si>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</si>
  <si>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</si>
  <si>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</si>
  <si>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</si>
  <si>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</si>
  <si>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</si>
  <si>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</si>
  <si>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</si>
  <si>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</si>
  <si>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</si>
  <si>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</si>
  <si>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</si>
  <si>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</si>
  <si>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</si>
  <si>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</si>
  <si>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</si>
  <si>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</si>
  <si>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</si>
  <si>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</si>
  <si>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</si>
  <si>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</si>
  <si>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</si>
  <si>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</si>
  <si>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</si>
  <si>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</si>
  <si>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</si>
  <si>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</si>
  <si>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</si>
  <si>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</si>
  <si>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</si>
  <si>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</si>
  <si>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</si>
  <si>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</si>
  <si>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</si>
  <si>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</si>
  <si>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</si>
  <si>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</si>
  <si>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</si>
  <si>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</si>
  <si>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</si>
  <si>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</si>
  <si>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</si>
  <si>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</si>
  <si>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</si>
  <si>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</si>
  <si>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</si>
  <si>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</si>
  <si>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</si>
  <si>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</si>
  <si>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</si>
  <si>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</si>
  <si>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</si>
  <si>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</si>
  <si>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</si>
  <si>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</si>
  <si>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</si>
  <si>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</si>
  <si>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</si>
  <si>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</si>
  <si>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</si>
  <si>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</si>
  <si>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</si>
  <si>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</si>
  <si>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</si>
  <si>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</si>
  <si>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</si>
  <si>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</si>
  <si>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</si>
  <si>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</si>
  <si>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</si>
  <si>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</si>
  <si>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</si>
  <si>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</si>
  <si>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</si>
  <si>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</si>
  <si>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</si>
  <si>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</si>
  <si>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</si>
  <si>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</si>
  <si>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</si>
  <si>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</si>
  <si>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</si>
  <si>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</si>
  <si>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</si>
  <si>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</si>
  <si>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</si>
  <si>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</si>
  <si>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</si>
  <si>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</si>
  <si>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</si>
  <si>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</si>
  <si>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</si>
  <si>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</si>
  <si>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</si>
  <si>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</si>
  <si>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</si>
  <si>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</si>
  <si>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</si>
  <si>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</si>
  <si>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</si>
  <si>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</si>
  <si>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</si>
  <si>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</si>
  <si>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</si>
  <si>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</si>
  <si>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</si>
  <si>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</si>
  <si>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</si>
  <si>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</si>
  <si>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</si>
  <si>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</si>
  <si>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</si>
  <si>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</si>
  <si>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</si>
  <si>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</si>
  <si>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</si>
  <si>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</si>
  <si>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</si>
  <si>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</si>
  <si>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</si>
  <si>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</si>
  <si>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</si>
  <si>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</si>
  <si>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</si>
  <si>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</si>
  <si>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</si>
  <si>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</si>
  <si>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</si>
  <si>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</si>
  <si>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</si>
  <si>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</si>
  <si>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</si>
  <si>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</si>
  <si>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</si>
  <si>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</si>
  <si>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</si>
  <si>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</si>
  <si>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</si>
  <si>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</si>
  <si>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</si>
  <si>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</si>
  <si>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</si>
  <si>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</si>
  <si>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</si>
  <si>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</si>
  <si>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</si>
  <si>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</si>
  <si>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</si>
  <si>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</si>
  <si>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</si>
  <si>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</si>
  <si>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</si>
  <si>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</si>
  <si>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</si>
  <si>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</si>
  <si>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</si>
  <si>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</si>
  <si>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</si>
  <si>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</si>
  <si>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</si>
  <si>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</si>
  <si>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</si>
  <si>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</si>
  <si>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</si>
  <si>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</si>
  <si>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</si>
  <si>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</si>
  <si>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</si>
  <si>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</si>
  <si>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</si>
  <si>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</si>
  <si>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</si>
  <si>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</si>
  <si>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</si>
  <si>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</si>
  <si>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</si>
  <si>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</si>
  <si>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</si>
  <si>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</si>
  <si>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</si>
  <si>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</si>
  <si>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</si>
  <si>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</si>
  <si>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</si>
  <si>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</si>
  <si>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</si>
  <si>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</si>
  <si>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</si>
  <si>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</si>
  <si>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</si>
  <si>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</si>
  <si>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</si>
  <si>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</si>
  <si>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</si>
  <si>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</si>
  <si>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</si>
  <si>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</si>
  <si>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</si>
  <si>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</si>
  <si>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</si>
  <si>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</si>
  <si>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</si>
  <si>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</si>
  <si>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</si>
  <si>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</si>
  <si>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</si>
  <si>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</si>
  <si>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</si>
  <si>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</si>
  <si>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</si>
  <si>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</si>
  <si>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</si>
  <si>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</si>
  <si>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</si>
  <si>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</si>
  <si>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</si>
  <si>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</si>
  <si>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</si>
  <si>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</si>
  <si>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</si>
  <si>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</si>
  <si>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</si>
  <si>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</si>
  <si>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</si>
  <si>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</si>
  <si>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</si>
  <si>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</si>
  <si>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</si>
  <si>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</si>
  <si>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</si>
  <si>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</si>
  <si>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</si>
  <si>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</si>
  <si>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</si>
  <si>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</si>
  <si>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</si>
  <si>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</si>
  <si>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</si>
  <si>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</si>
  <si>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</si>
  <si>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</si>
  <si>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</si>
  <si>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</si>
  <si>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</si>
  <si>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</si>
  <si>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</si>
  <si>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</si>
  <si>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</si>
  <si>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</si>
  <si>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</si>
  <si>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</si>
  <si>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</si>
  <si>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</si>
  <si>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</si>
  <si>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</si>
  <si>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</si>
  <si>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</si>
  <si>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</si>
  <si>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</si>
  <si>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</si>
  <si>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</si>
  <si>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</si>
  <si>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</si>
  <si>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</si>
  <si>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</si>
  <si>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</si>
  <si>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</si>
  <si>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</si>
  <si>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</si>
  <si>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</si>
  <si>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</si>
  <si>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</si>
  <si>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</si>
  <si>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</si>
  <si>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</si>
  <si>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</si>
  <si>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</si>
  <si>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</si>
  <si>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</si>
  <si>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</si>
  <si>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</si>
  <si>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</si>
  <si>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</si>
  <si>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</si>
  <si>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</si>
  <si>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</si>
  <si>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</si>
  <si>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</si>
  <si>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</si>
  <si>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</si>
  <si>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</si>
  <si>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</si>
  <si>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</si>
  <si>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</si>
  <si>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</si>
  <si>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</si>
  <si>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</si>
  <si>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</si>
  <si>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</si>
  <si>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</si>
  <si>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</si>
  <si>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</si>
  <si>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</si>
  <si>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</si>
  <si>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</si>
  <si>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</si>
  <si>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</si>
  <si>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</si>
  <si>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</si>
  <si>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</si>
  <si>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</si>
  <si>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</si>
  <si>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</si>
  <si>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</si>
  <si>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</si>
  <si>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</si>
  <si>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</si>
  <si>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</si>
  <si>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</si>
  <si>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</si>
  <si>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</si>
  <si>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</si>
  <si>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</si>
  <si>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</si>
  <si>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</si>
  <si>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</si>
  <si>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</si>
  <si>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</si>
  <si>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</si>
  <si>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</si>
  <si>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</si>
  <si>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</si>
  <si>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</si>
  <si>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</si>
  <si>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</si>
  <si>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</si>
  <si>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</si>
  <si>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</si>
  <si>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</si>
  <si>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</si>
  <si>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</si>
  <si>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</si>
  <si>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</si>
  <si>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</si>
  <si>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</si>
  <si>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</si>
  <si>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</si>
  <si>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</si>
  <si>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</si>
  <si>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</si>
  <si>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</si>
  <si>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</si>
  <si>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</si>
  <si>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</si>
  <si>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</si>
  <si>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</si>
  <si>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</si>
  <si>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</si>
  <si>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</si>
  <si>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</si>
  <si>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</si>
  <si>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</si>
  <si>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</si>
  <si>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</si>
  <si>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</si>
  <si>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</si>
  <si>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</si>
  <si>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</si>
  <si>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</si>
  <si>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</si>
  <si>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</si>
  <si>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</si>
  <si>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</si>
  <si>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</si>
  <si>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</si>
  <si>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</si>
  <si>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</si>
  <si>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</si>
  <si>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</si>
  <si>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</si>
  <si>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</si>
  <si>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</si>
  <si>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</si>
  <si>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</si>
  <si>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</si>
  <si>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</si>
  <si>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</si>
  <si>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</si>
  <si>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</si>
  <si>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</si>
  <si>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</si>
  <si>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</si>
  <si>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</si>
  <si>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</si>
  <si>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</si>
  <si>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</si>
  <si>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</si>
  <si>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</si>
  <si>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</si>
  <si>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</si>
  <si>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</si>
  <si>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</si>
  <si>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</si>
  <si>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</si>
  <si>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</si>
  <si>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</si>
  <si>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</si>
  <si>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</si>
  <si>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</si>
  <si>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</si>
  <si>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</si>
  <si>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</si>
  <si>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</si>
  <si>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</si>
  <si>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</si>
  <si>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</si>
  <si>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</si>
  <si>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</si>
  <si>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</si>
  <si>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</si>
  <si>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</si>
  <si>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</si>
  <si>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</si>
  <si>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</si>
  <si>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</si>
  <si>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</si>
  <si>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</si>
  <si>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</si>
  <si>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</si>
  <si>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</si>
  <si>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</si>
  <si>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</si>
  <si>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</si>
  <si>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</si>
  <si>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</si>
  <si>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</si>
  <si>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</si>
  <si>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</si>
  <si>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</si>
  <si>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</si>
  <si>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</si>
  <si>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</si>
  <si>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</si>
  <si>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</si>
  <si>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</si>
  <si>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</si>
  <si>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</si>
  <si>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</si>
  <si>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</si>
  <si>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</si>
  <si>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</si>
  <si>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</si>
  <si>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</si>
  <si>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</si>
  <si>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</si>
  <si>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</si>
  <si>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</si>
  <si>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</si>
  <si>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</si>
  <si>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</si>
  <si>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</si>
  <si>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</si>
  <si>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</si>
  <si>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</si>
  <si>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</si>
  <si>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</si>
  <si>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</si>
  <si>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</si>
  <si>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</si>
  <si>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</si>
  <si>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</si>
  <si>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</si>
  <si>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</si>
  <si>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</si>
  <si>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</si>
  <si>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</si>
  <si>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</si>
  <si>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</si>
  <si>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</si>
  <si>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</si>
  <si>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</si>
  <si>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</si>
  <si>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</si>
  <si>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</si>
  <si>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</si>
  <si>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</si>
  <si>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</si>
  <si>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</si>
  <si>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</si>
  <si>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</si>
  <si>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</si>
  <si>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</si>
  <si>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</si>
  <si>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</si>
  <si>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</si>
  <si>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</si>
  <si>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</si>
  <si>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</si>
  <si>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</si>
  <si>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</si>
  <si>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</si>
  <si>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</si>
  <si>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</si>
  <si>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</si>
  <si>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</si>
  <si>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</si>
  <si>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</si>
  <si>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</si>
  <si>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</si>
  <si>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</si>
  <si>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</si>
  <si>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</si>
  <si>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</si>
  <si>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</si>
  <si>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</si>
  <si>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</si>
  <si>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</si>
  <si>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</si>
  <si>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</si>
  <si>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</si>
  <si>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</si>
  <si>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</si>
  <si>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</si>
  <si>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</si>
  <si>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</si>
  <si>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</si>
  <si>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</si>
  <si>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</si>
  <si>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</si>
  <si>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</si>
  <si>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</si>
  <si>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</si>
  <si>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</si>
  <si>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</si>
  <si>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</si>
  <si>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</si>
  <si>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</si>
  <si>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</si>
  <si>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</si>
  <si>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</si>
  <si>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</si>
  <si>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</si>
  <si>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</si>
  <si>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</si>
  <si>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</si>
  <si>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</si>
  <si>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</si>
  <si>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</si>
  <si>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</si>
  <si>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</si>
  <si>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</si>
  <si>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</si>
  <si>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</si>
  <si>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</si>
  <si>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</si>
  <si>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</si>
  <si>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</si>
  <si>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</si>
  <si>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</si>
  <si>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</si>
  <si>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</si>
  <si>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</si>
  <si>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</si>
  <si>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</si>
  <si>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</si>
  <si>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</si>
  <si>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</si>
  <si>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</si>
  <si>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</si>
  <si>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</si>
  <si>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</si>
  <si>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</si>
  <si>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</si>
  <si>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</si>
  <si>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</si>
  <si>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</si>
  <si>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</si>
  <si>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</si>
  <si>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</si>
  <si>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</si>
  <si>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</si>
  <si>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</si>
  <si>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</si>
  <si>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</si>
  <si>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</si>
  <si>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</si>
  <si>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</si>
  <si>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</si>
  <si>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</si>
  <si>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</si>
  <si>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</si>
  <si>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</si>
  <si>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</si>
  <si>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</si>
  <si>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</si>
  <si>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</si>
  <si>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</si>
  <si>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</si>
  <si>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</si>
  <si>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</si>
  <si>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</si>
  <si>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</si>
  <si>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</si>
  <si>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</si>
  <si>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</si>
  <si>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</si>
  <si>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</si>
  <si>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</si>
  <si>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</si>
  <si>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</si>
  <si>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</si>
  <si>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</si>
  <si>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</si>
  <si>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</si>
  <si>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</si>
  <si>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</si>
  <si>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</si>
  <si>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</si>
  <si>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</si>
  <si>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</si>
  <si>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</si>
  <si>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</si>
  <si>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</si>
  <si>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</si>
  <si>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</si>
  <si>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</si>
  <si>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</si>
  <si>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</si>
  <si>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</si>
  <si>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</si>
  <si>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</si>
  <si>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</si>
  <si>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</si>
  <si>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</si>
  <si>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</si>
  <si>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</si>
  <si>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</si>
  <si>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</si>
  <si>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</si>
  <si>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</si>
  <si>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</si>
  <si>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</si>
  <si>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</si>
  <si>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</si>
  <si>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</si>
  <si>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</si>
  <si>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</si>
  <si>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</si>
  <si>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</si>
  <si>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</si>
  <si>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</si>
  <si>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</si>
  <si>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</si>
  <si>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</si>
  <si>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</si>
  <si>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</si>
  <si>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</si>
  <si>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</si>
  <si>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</si>
  <si>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</si>
  <si>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</si>
  <si>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</si>
  <si>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</si>
  <si>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</si>
  <si>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</si>
  <si>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</si>
  <si>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</si>
  <si>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</si>
  <si>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</si>
  <si>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</si>
  <si>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</si>
  <si>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</si>
  <si>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</si>
  <si>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</si>
  <si>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</si>
  <si>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</si>
  <si>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</si>
  <si>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</si>
  <si>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</si>
  <si>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</si>
  <si>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</si>
  <si>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</si>
  <si>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</si>
  <si>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</si>
  <si>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</si>
  <si>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</si>
  <si>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</si>
  <si>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</si>
  <si>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</si>
  <si>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</si>
  <si>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</si>
  <si>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</si>
  <si>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</si>
  <si>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</si>
  <si>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</si>
  <si>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</si>
  <si>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</si>
  <si>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</si>
  <si>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</si>
  <si>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</si>
  <si>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</si>
  <si>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</si>
  <si>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</si>
  <si>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</si>
  <si>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</si>
  <si>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</si>
  <si>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</si>
  <si>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</si>
  <si>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</si>
  <si>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</si>
  <si>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</si>
  <si>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</si>
  <si>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</si>
  <si>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</si>
  <si>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</si>
  <si>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</si>
  <si>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</si>
  <si>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</si>
  <si>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</si>
  <si>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</si>
  <si>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</si>
  <si>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</si>
  <si>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</si>
  <si>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</si>
  <si>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</si>
  <si>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</si>
  <si>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</si>
  <si>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</si>
  <si>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</si>
  <si>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</si>
  <si>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</si>
  <si>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</si>
  <si>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</si>
  <si>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</si>
  <si>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</si>
  <si>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</si>
  <si>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</si>
  <si>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</si>
  <si>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</si>
  <si>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</si>
  <si>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</si>
  <si>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</si>
  <si>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</si>
  <si>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</si>
  <si>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</si>
  <si>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</si>
  <si>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</si>
  <si>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</si>
  <si>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</si>
  <si>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</si>
  <si>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</si>
  <si>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</si>
  <si>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</si>
  <si>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</si>
  <si>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</si>
  <si>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</si>
  <si>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</si>
  <si>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</si>
  <si>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</si>
  <si>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</si>
  <si>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</si>
  <si>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</si>
  <si>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</si>
  <si>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</si>
  <si>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</si>
  <si>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</si>
  <si>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</si>
  <si>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</si>
  <si>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</si>
  <si>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</si>
  <si>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</si>
  <si>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</si>
  <si>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</si>
  <si>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</si>
  <si>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</si>
  <si>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</si>
  <si>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</si>
  <si>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</si>
  <si>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</si>
  <si>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</si>
  <si>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</si>
  <si>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</si>
  <si>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</si>
  <si>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</si>
  <si>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</si>
  <si>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</si>
  <si>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</si>
  <si>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</si>
  <si>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</si>
  <si>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</si>
  <si>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</si>
  <si>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</si>
  <si>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</si>
  <si>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</si>
  <si>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</si>
  <si>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</si>
  <si>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</si>
  <si>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</si>
  <si>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</si>
  <si>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</si>
  <si>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</si>
  <si>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</si>
  <si>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</si>
  <si>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</si>
  <si>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</si>
  <si>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</si>
  <si>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</si>
  <si>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</si>
  <si>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</si>
  <si>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</si>
  <si>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</si>
  <si>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</si>
  <si>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</si>
  <si>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</si>
  <si>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</si>
  <si>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</si>
  <si>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</si>
  <si>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</si>
  <si>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</si>
  <si>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</si>
  <si>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</si>
  <si>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</si>
  <si>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</si>
  <si>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</si>
  <si>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</si>
  <si>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</si>
  <si>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</si>
  <si>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</si>
  <si>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</si>
  <si>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</si>
  <si>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</si>
  <si>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</si>
  <si>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</si>
  <si>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</si>
  <si>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</si>
  <si>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</si>
  <si>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</si>
  <si>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</si>
  <si>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</si>
  <si>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</si>
  <si>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</si>
  <si>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</si>
  <si>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</si>
  <si>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</si>
  <si>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</si>
  <si>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</si>
  <si>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</si>
  <si>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</si>
  <si>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</si>
  <si>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</si>
  <si>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</si>
  <si>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</si>
  <si>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</si>
  <si>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</si>
  <si>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</si>
  <si>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</si>
  <si>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</si>
  <si>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</si>
  <si>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</si>
  <si>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</si>
  <si>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</si>
  <si>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</si>
  <si>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</si>
  <si>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</si>
  <si>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</si>
  <si>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</si>
  <si>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</si>
  <si>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</si>
  <si>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</si>
  <si>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</si>
  <si>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</si>
  <si>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</si>
  <si>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</si>
  <si>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</si>
  <si>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</si>
  <si>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</si>
  <si>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</si>
  <si>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</si>
  <si>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</si>
  <si>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</si>
  <si>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</si>
  <si>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</si>
  <si>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</si>
  <si>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</si>
  <si>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</si>
  <si>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</si>
  <si>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</si>
  <si>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</si>
  <si>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</si>
  <si>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</si>
  <si>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</si>
  <si>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</si>
  <si>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</si>
  <si>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</si>
  <si>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</si>
  <si>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</si>
  <si>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</si>
  <si>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</si>
  <si>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</si>
  <si>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</si>
  <si>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</si>
  <si>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</si>
  <si>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</si>
  <si>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</si>
  <si>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</si>
  <si>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</si>
  <si>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</si>
  <si>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</si>
  <si>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</si>
  <si>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</si>
  <si>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</si>
  <si>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</si>
  <si>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</si>
  <si>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</si>
  <si>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</si>
  <si>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</si>
  <si>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</si>
  <si>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</si>
  <si>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</si>
  <si>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</si>
  <si>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</si>
  <si>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</si>
  <si>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</si>
  <si>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</si>
  <si>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</si>
  <si>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</si>
  <si>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</si>
  <si>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</si>
  <si>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</si>
  <si>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</si>
  <si>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</si>
  <si>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</si>
  <si>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</si>
  <si>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</si>
  <si>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</si>
  <si>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</si>
  <si>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</si>
  <si>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</si>
  <si>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</si>
  <si>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</si>
  <si>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</si>
  <si>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</si>
  <si>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</si>
  <si>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</si>
  <si>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</si>
  <si>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</si>
  <si>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</si>
  <si>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</si>
  <si>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</si>
  <si>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</si>
  <si>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</si>
  <si>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</si>
  <si>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</si>
  <si>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</si>
  <si>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</si>
  <si>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</si>
  <si>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</si>
  <si>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</si>
  <si>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</si>
  <si>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</si>
  <si>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</si>
  <si>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</si>
  <si>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</si>
  <si>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</si>
  <si>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</si>
  <si>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</si>
  <si>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</si>
  <si>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</si>
  <si>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</si>
  <si>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</si>
  <si>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</si>
  <si>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</si>
  <si>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</si>
  <si>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</si>
  <si>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</si>
  <si>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</si>
  <si>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</si>
  <si>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</si>
  <si>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</si>
  <si>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</si>
  <si>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</si>
  <si>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</si>
  <si>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</si>
  <si>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</si>
  <si>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</si>
  <si>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</si>
  <si>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</si>
  <si>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</si>
  <si>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</si>
  <si>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</si>
  <si>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</si>
  <si>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</si>
  <si>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</si>
  <si>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</si>
  <si>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</si>
  <si>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</si>
  <si>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</si>
  <si>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</si>
  <si>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</si>
  <si>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</si>
  <si>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</si>
  <si>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</si>
  <si>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</si>
  <si>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</si>
  <si>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</si>
  <si>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</si>
  <si>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</si>
  <si>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</si>
  <si>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</si>
  <si>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</si>
  <si>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</si>
  <si>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</si>
  <si>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</si>
  <si>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</si>
  <si>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</si>
  <si>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</si>
  <si>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</si>
  <si>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</si>
  <si>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</si>
  <si>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</si>
  <si>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</si>
  <si>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</si>
  <si>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</si>
  <si>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</si>
  <si>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</si>
  <si>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</si>
  <si>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</si>
  <si>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</si>
  <si>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</si>
  <si>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</si>
  <si>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</si>
  <si>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</si>
  <si>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</si>
  <si>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</si>
  <si>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</si>
  <si>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</si>
  <si>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</si>
  <si>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</si>
  <si>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</si>
  <si>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</si>
  <si>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</si>
  <si>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</si>
  <si>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</si>
  <si>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</si>
  <si>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</si>
  <si>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</si>
  <si>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</si>
  <si>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</si>
  <si>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</si>
  <si>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</si>
  <si>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</si>
  <si>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</si>
  <si>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</si>
  <si>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</si>
  <si>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</si>
  <si>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</si>
  <si>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</si>
  <si>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</si>
  <si>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</si>
  <si>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</si>
  <si>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</si>
  <si>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</si>
  <si>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</si>
  <si>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</si>
  <si>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</si>
  <si>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</si>
  <si>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</si>
  <si>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</si>
  <si>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</si>
  <si>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</si>
  <si>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</si>
  <si>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</si>
  <si>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</si>
  <si>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</si>
  <si>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</si>
  <si>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</si>
  <si>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</si>
  <si>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</si>
  <si>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</si>
  <si>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</si>
  <si>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</si>
  <si>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</si>
  <si>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</si>
  <si>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</si>
  <si>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</si>
  <si>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</si>
  <si>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</si>
  <si>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</si>
  <si>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</si>
  <si>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</si>
  <si>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</si>
  <si>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</si>
  <si>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</si>
  <si>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</si>
  <si>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</si>
  <si>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</si>
  <si>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</si>
  <si>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</si>
  <si>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</si>
  <si>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</si>
  <si>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</si>
  <si>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</si>
  <si>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</si>
  <si>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</si>
  <si>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</si>
  <si>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</si>
  <si>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</si>
  <si>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</si>
  <si>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</si>
  <si>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</si>
  <si>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</si>
  <si>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</si>
  <si>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</si>
  <si>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</si>
  <si>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</si>
  <si>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</si>
  <si>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</si>
  <si>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</si>
  <si>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</si>
  <si>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</si>
  <si>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</si>
  <si>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</si>
  <si>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</si>
  <si>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</si>
  <si>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</si>
  <si>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</si>
  <si>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</si>
  <si>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</si>
  <si>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</si>
  <si>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</si>
  <si>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</si>
  <si>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</si>
  <si>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</si>
  <si>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</si>
  <si>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</si>
  <si>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</si>
  <si>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</si>
  <si>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</si>
  <si>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</si>
  <si>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</si>
  <si>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</si>
  <si>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</si>
  <si>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</si>
  <si>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</si>
  <si>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</si>
  <si>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</si>
  <si>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</si>
  <si>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</si>
  <si>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</si>
  <si>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</si>
  <si>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</si>
  <si>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</si>
  <si>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</si>
  <si>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</si>
  <si>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</si>
  <si>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</si>
  <si>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</si>
  <si>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</si>
  <si>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</si>
  <si>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</si>
  <si>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</si>
  <si>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</si>
  <si>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</si>
  <si>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</si>
  <si>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</si>
  <si>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</si>
  <si>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</si>
  <si>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</si>
  <si>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</si>
  <si>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</si>
  <si>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</si>
  <si>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</si>
  <si>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</si>
  <si>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</si>
  <si>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</si>
  <si>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</si>
  <si>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</si>
  <si>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</si>
  <si>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</si>
  <si>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</si>
  <si>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</si>
  <si>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</si>
  <si>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</si>
  <si>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</si>
  <si>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</si>
  <si>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</si>
  <si>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</si>
  <si>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</si>
  <si>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</si>
  <si>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</si>
  <si>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</si>
  <si>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</si>
  <si>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</si>
  <si>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</si>
  <si>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</si>
  <si>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</si>
  <si>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</si>
  <si>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</si>
  <si>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</si>
  <si>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</si>
  <si>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</si>
  <si>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</si>
  <si>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</si>
  <si>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</si>
  <si>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</si>
  <si>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</si>
  <si>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</si>
  <si>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</si>
  <si>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</si>
  <si>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</si>
  <si>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</si>
  <si>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</si>
  <si>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</si>
  <si>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</si>
  <si>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</si>
  <si>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</si>
  <si>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</si>
  <si>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</si>
  <si>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</si>
  <si>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</si>
  <si>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</si>
  <si>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</si>
  <si>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</si>
  <si>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</si>
  <si>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</si>
  <si>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</si>
  <si>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</si>
  <si>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</si>
  <si>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</si>
  <si>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</si>
  <si>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</si>
  <si>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</si>
  <si>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</si>
  <si>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</si>
  <si>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</si>
  <si>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</si>
  <si>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</si>
  <si>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</si>
  <si>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</si>
  <si>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</si>
  <si>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</si>
  <si>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</si>
  <si>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</si>
  <si>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</si>
  <si>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</si>
  <si>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</si>
  <si>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</si>
  <si>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</si>
  <si>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</si>
  <si>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</si>
  <si>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</si>
  <si>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</si>
  <si>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</si>
  <si>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</si>
  <si>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</si>
  <si>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</si>
  <si>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</si>
  <si>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</si>
  <si>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</si>
  <si>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</si>
  <si>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</si>
  <si>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</si>
  <si>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</si>
  <si>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</si>
  <si>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</si>
  <si>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</si>
  <si>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</si>
  <si>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</si>
  <si>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</si>
  <si>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</si>
  <si>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</si>
  <si>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</si>
  <si>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</si>
  <si>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</si>
  <si>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</si>
  <si>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</si>
  <si>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</si>
  <si>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</si>
  <si>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</si>
  <si>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</si>
  <si>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</si>
  <si>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</si>
  <si>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</si>
  <si>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</si>
  <si>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</si>
  <si>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</si>
  <si>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</si>
  <si>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</si>
  <si>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</si>
  <si>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</si>
  <si>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</si>
  <si>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</si>
  <si>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</si>
  <si>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</si>
  <si>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</si>
  <si>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</si>
  <si>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</si>
  <si>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</si>
  <si>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</si>
  <si>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</si>
  <si>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</si>
  <si>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</si>
  <si>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</si>
  <si>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</si>
  <si>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</si>
  <si>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</si>
  <si>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</si>
  <si>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</si>
  <si>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</si>
  <si>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</si>
  <si>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</si>
  <si>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</si>
  <si>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</si>
  <si>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</si>
  <si>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</si>
  <si>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</si>
  <si>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</si>
  <si>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</si>
  <si>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</si>
  <si>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</si>
  <si>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</si>
  <si>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</si>
  <si>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</si>
  <si>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</si>
  <si>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</si>
  <si>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</si>
  <si>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</si>
  <si>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</si>
  <si>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</si>
  <si>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</si>
  <si>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</si>
  <si>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</si>
  <si>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</si>
  <si>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</si>
  <si>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</si>
  <si>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</si>
  <si>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</si>
  <si>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</si>
  <si>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</si>
  <si>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</si>
  <si>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</si>
  <si>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</si>
  <si>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</si>
  <si>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</si>
  <si>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</si>
  <si>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</si>
  <si>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</si>
  <si>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</si>
  <si>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</si>
  <si>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</si>
  <si>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</si>
  <si>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</si>
  <si>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</si>
  <si>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</si>
  <si>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</si>
  <si>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</si>
  <si>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</si>
  <si>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</si>
  <si>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</si>
  <si>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</si>
  <si>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</si>
  <si>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</si>
  <si>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</si>
  <si>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</si>
  <si>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</si>
  <si>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</si>
  <si>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</si>
  <si>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</si>
  <si>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</si>
  <si>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</si>
  <si>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</si>
  <si>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</si>
  <si>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</si>
  <si>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</si>
  <si>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</si>
  <si>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</si>
  <si>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</si>
  <si>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</si>
  <si>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</si>
  <si>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</si>
  <si>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</si>
  <si>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</si>
  <si>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</si>
  <si>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</si>
  <si>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</si>
  <si>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</si>
  <si>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</si>
  <si>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</si>
  <si>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</si>
  <si>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</si>
  <si>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</si>
  <si>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</si>
  <si>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</si>
  <si>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</si>
  <si>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</si>
  <si>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</si>
  <si>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</si>
  <si>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</si>
  <si>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</si>
  <si>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</si>
  <si>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</si>
  <si>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</si>
  <si>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</si>
  <si>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</si>
  <si>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</si>
  <si>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</si>
  <si>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</si>
  <si>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</si>
  <si>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</si>
  <si>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</si>
  <si>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</si>
  <si>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</si>
  <si>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</si>
  <si>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</si>
  <si>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</si>
  <si>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</si>
  <si>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</si>
  <si>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</si>
  <si>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</si>
  <si>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</si>
  <si>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</si>
  <si>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</si>
  <si>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</si>
  <si>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</si>
  <si>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</si>
  <si>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</si>
  <si>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</si>
  <si>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</si>
  <si>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</si>
  <si>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</si>
  <si>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</si>
  <si>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</si>
  <si>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</si>
  <si>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</si>
  <si>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</si>
  <si>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</si>
  <si>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</si>
  <si>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</si>
  <si>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</si>
  <si>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</si>
  <si>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</si>
  <si>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</si>
  <si>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</si>
  <si>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</si>
  <si>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</si>
  <si>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</si>
  <si>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</si>
  <si>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</si>
  <si>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</si>
  <si>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</si>
  <si>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</si>
  <si>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</si>
  <si>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</si>
  <si>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</si>
  <si>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</si>
  <si>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</si>
  <si>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</si>
  <si>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</si>
  <si>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</si>
  <si>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</si>
  <si>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</si>
  <si>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</si>
  <si>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</si>
  <si>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</si>
  <si>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</si>
  <si>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</si>
  <si>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</si>
  <si>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</si>
  <si>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</si>
  <si>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</si>
  <si>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</si>
  <si>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</si>
  <si>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</si>
  <si>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</si>
  <si>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</si>
  <si>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</si>
  <si>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</si>
  <si>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</si>
  <si>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</si>
  <si>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</si>
  <si>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</si>
  <si>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</si>
  <si>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</si>
  <si>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</si>
  <si>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</si>
  <si>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</si>
  <si>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</si>
  <si>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</si>
  <si>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</si>
  <si>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</si>
  <si>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</si>
  <si>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</si>
  <si>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</si>
  <si>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</si>
  <si>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</si>
  <si>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</si>
  <si>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</si>
  <si>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</si>
  <si>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</si>
  <si>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</si>
  <si>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</si>
  <si>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</si>
  <si>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</si>
  <si>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</si>
  <si>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</si>
  <si>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</si>
  <si>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</si>
  <si>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</si>
  <si>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</si>
  <si>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</si>
  <si>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</si>
  <si>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</si>
  <si>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</si>
  <si>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</si>
  <si>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</si>
  <si>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</si>
  <si>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</si>
  <si>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</si>
  <si>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</si>
  <si>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</si>
  <si>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</si>
  <si>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</si>
  <si>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</si>
  <si>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</si>
  <si>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</si>
  <si>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</si>
  <si>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</si>
  <si>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</si>
  <si>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</si>
  <si>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</si>
  <si>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</si>
  <si>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</si>
  <si>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</si>
  <si>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</si>
  <si>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</si>
  <si>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</si>
  <si>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</si>
  <si>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</si>
  <si>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</si>
  <si>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</si>
  <si>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</si>
  <si>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</si>
  <si>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</si>
  <si>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</si>
  <si>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</si>
  <si>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</si>
  <si>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</si>
  <si>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</si>
  <si>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</si>
  <si>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</si>
  <si>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</si>
  <si>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</si>
  <si>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</si>
  <si>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</si>
  <si>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</si>
  <si>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</si>
  <si>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</si>
  <si>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</si>
  <si>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</si>
  <si>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</si>
  <si>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</si>
  <si>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</si>
  <si>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</si>
  <si>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</si>
  <si>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</si>
  <si>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</si>
  <si>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</si>
  <si>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</si>
  <si>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</si>
  <si>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</si>
  <si>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</si>
  <si>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</si>
  <si>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</si>
  <si>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</si>
  <si>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</si>
  <si>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</si>
  <si>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</si>
  <si>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</si>
  <si>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</si>
  <si>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</si>
  <si>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</si>
  <si>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</si>
  <si>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</si>
  <si>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</si>
  <si>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</si>
  <si>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</si>
  <si>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</si>
  <si>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</si>
  <si>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</si>
  <si>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</si>
  <si>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</si>
  <si>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</si>
  <si>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</si>
  <si>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</si>
  <si>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</si>
  <si>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</si>
  <si>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</si>
  <si>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</si>
  <si>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</si>
  <si>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</si>
  <si>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</si>
  <si>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</si>
  <si>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</si>
  <si>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</si>
  <si>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</si>
  <si>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</si>
  <si>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</si>
  <si>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</si>
  <si>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</si>
  <si>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</si>
  <si>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</si>
  <si>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</si>
  <si>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</si>
  <si>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</si>
  <si>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</si>
  <si>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</si>
  <si>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</si>
  <si>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</si>
  <si>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</si>
  <si>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</si>
  <si>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</si>
  <si>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</si>
  <si>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</si>
  <si>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</si>
  <si>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</si>
  <si>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</si>
  <si>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</si>
  <si>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</si>
  <si>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</si>
  <si>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</si>
  <si>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</si>
  <si>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</si>
  <si>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</si>
  <si>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</si>
  <si>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</si>
  <si>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</si>
  <si>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</si>
  <si>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</si>
  <si>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</si>
  <si>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</si>
  <si>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</si>
  <si>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</si>
  <si>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</si>
  <si>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</si>
  <si>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</si>
  <si>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</si>
  <si>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</si>
  <si>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</si>
  <si>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</si>
  <si>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</si>
  <si>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</si>
  <si>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</si>
  <si>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</si>
  <si>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</si>
  <si>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</si>
  <si>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</si>
  <si>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</si>
  <si>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</si>
  <si>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</si>
  <si>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</si>
  <si>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</si>
  <si>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</si>
  <si>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</si>
  <si>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</si>
  <si>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</si>
  <si>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</si>
  <si>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</si>
  <si>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</si>
  <si>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</si>
  <si>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</si>
  <si>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</si>
  <si>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</si>
  <si>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</si>
  <si>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</si>
  <si>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</si>
  <si>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</si>
  <si>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</si>
  <si>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</si>
  <si>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</si>
  <si>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</si>
  <si>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</si>
  <si>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</si>
  <si>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</si>
  <si>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</si>
  <si>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</si>
  <si>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</si>
  <si>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</si>
  <si>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</si>
  <si>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</si>
  <si>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</si>
  <si>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</si>
  <si>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</si>
  <si>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</si>
  <si>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</si>
  <si>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</si>
  <si>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</si>
  <si>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</si>
  <si>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</si>
  <si>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</si>
  <si>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</si>
  <si>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</si>
  <si>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</si>
  <si>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</si>
  <si>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</si>
  <si>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</si>
  <si>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</si>
  <si>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</si>
  <si>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</si>
  <si>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</si>
  <si>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</si>
  <si>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</si>
  <si>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</si>
  <si>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</si>
  <si>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</si>
  <si>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</si>
  <si>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</si>
  <si>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</si>
  <si>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</si>
  <si>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</si>
  <si>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</si>
  <si>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</si>
  <si>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</si>
  <si>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</si>
  <si>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</si>
  <si>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</si>
  <si>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</si>
  <si>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</si>
  <si>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</si>
  <si>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</si>
  <si>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</si>
  <si>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</si>
  <si>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</si>
  <si>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</si>
  <si>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</si>
  <si>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</si>
  <si>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</si>
  <si>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</si>
  <si>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</si>
  <si>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</si>
  <si>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</si>
  <si>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</si>
  <si>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</si>
  <si>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</si>
  <si>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</si>
  <si>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</si>
  <si>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</si>
  <si>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</si>
  <si>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</si>
  <si>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</si>
  <si>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</si>
  <si>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</si>
  <si>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</si>
  <si>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</si>
  <si>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</si>
  <si>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</si>
  <si>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</si>
  <si>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</si>
  <si>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</si>
  <si>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</si>
  <si>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</si>
  <si>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</si>
  <si>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</si>
  <si>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</si>
  <si>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</si>
  <si>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</si>
  <si>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</si>
  <si>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</si>
  <si>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</si>
  <si>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</si>
  <si>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</si>
  <si>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</si>
  <si>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</si>
  <si>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</si>
  <si>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</si>
  <si>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</si>
  <si>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</si>
  <si>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</si>
  <si>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</si>
  <si>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</si>
  <si>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</si>
  <si>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</si>
  <si>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</si>
  <si>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</si>
  <si>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</si>
  <si>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</si>
  <si>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</si>
  <si>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</si>
  <si>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</si>
  <si>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</si>
  <si>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</si>
  <si>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</si>
  <si>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</si>
  <si>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</si>
  <si>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</si>
  <si>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</si>
  <si>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</si>
  <si>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</si>
  <si>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</si>
  <si>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</si>
  <si>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</si>
  <si>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</si>
  <si>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</si>
  <si>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</si>
  <si>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</si>
  <si>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</si>
  <si>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</si>
  <si>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</si>
  <si>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</si>
  <si>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</si>
  <si>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</si>
  <si>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</si>
  <si>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</si>
  <si>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</si>
  <si>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</si>
  <si>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</si>
  <si>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</si>
  <si>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</si>
  <si>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</si>
  <si>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</si>
  <si>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</si>
  <si>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</si>
  <si>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</si>
  <si>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</si>
  <si>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</si>
  <si>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</si>
  <si>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</si>
  <si>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</si>
  <si>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</si>
  <si>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</si>
  <si>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</si>
  <si>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</si>
  <si>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</si>
  <si>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</si>
  <si>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</si>
  <si>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</si>
  <si>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</si>
  <si>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</si>
  <si>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</si>
  <si>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</si>
  <si>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</si>
  <si>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</si>
  <si>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</si>
  <si>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</si>
  <si>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</si>
  <si>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</si>
  <si>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</si>
  <si>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</si>
  <si>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</si>
  <si>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</si>
  <si>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</si>
  <si>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</si>
  <si>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</si>
  <si>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</si>
  <si>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</si>
  <si>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</si>
  <si>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</si>
  <si>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</si>
  <si>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</si>
  <si>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</si>
  <si>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</si>
  <si>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</si>
  <si>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</si>
  <si>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</si>
  <si>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</si>
  <si>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</si>
  <si>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</si>
  <si>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</si>
  <si>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</si>
  <si>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</si>
  <si>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</si>
  <si>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</si>
  <si>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</si>
  <si>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</si>
  <si>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</si>
  <si>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</si>
  <si>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</si>
  <si>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</si>
  <si>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</si>
  <si>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</si>
  <si>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</si>
  <si>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</si>
  <si>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</si>
  <si>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</si>
  <si>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</si>
  <si>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</si>
  <si>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</si>
  <si>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</si>
  <si>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</si>
  <si>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</si>
  <si>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</si>
  <si>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</si>
  <si>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</si>
  <si>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</si>
  <si>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</si>
  <si>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</si>
  <si>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</si>
  <si>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</si>
  <si>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</si>
  <si>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</si>
  <si>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</si>
  <si>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</si>
  <si>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</si>
  <si>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</si>
  <si>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</si>
  <si>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</si>
  <si>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</si>
  <si>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</si>
  <si>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</si>
  <si>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</si>
  <si>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</si>
  <si>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</si>
  <si>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</si>
  <si>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</si>
  <si>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</si>
  <si>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</si>
  <si>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</si>
  <si>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</si>
  <si>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</si>
  <si>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</si>
  <si>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</si>
  <si>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</si>
  <si>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</si>
  <si>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</si>
  <si>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</si>
  <si>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</si>
  <si>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</si>
  <si>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</si>
  <si>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</si>
  <si>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</si>
  <si>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</si>
  <si>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</si>
  <si>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</si>
  <si>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</si>
  <si>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</si>
  <si>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</si>
  <si>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</si>
  <si>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</si>
  <si>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</si>
  <si>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</si>
  <si>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</si>
  <si>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</si>
  <si>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</si>
  <si>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</si>
  <si>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</si>
  <si>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</si>
  <si>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</si>
  <si>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</si>
  <si>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</si>
  <si>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</si>
  <si>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</si>
  <si>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</si>
  <si>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</si>
  <si>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</si>
  <si>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</si>
  <si>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</si>
  <si>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</si>
  <si>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</si>
  <si>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</si>
  <si>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</si>
  <si>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</si>
  <si>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</si>
  <si>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</si>
  <si>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</si>
  <si>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</si>
  <si>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</si>
  <si>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</si>
  <si>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</si>
  <si>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</si>
  <si>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</si>
  <si>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</si>
  <si>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</si>
  <si>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</si>
  <si>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</si>
  <si>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</si>
  <si>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</si>
  <si>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</si>
  <si>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</si>
  <si>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</si>
  <si>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</si>
  <si>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</si>
  <si>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</si>
  <si>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</si>
  <si>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</si>
  <si>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</si>
  <si>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</si>
  <si>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</si>
  <si>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</si>
  <si>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</si>
  <si>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</si>
  <si>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</si>
  <si>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</si>
  <si>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</si>
  <si>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</si>
  <si>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</si>
  <si>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</si>
  <si>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</si>
  <si>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</si>
  <si>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</si>
  <si>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</si>
  <si>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</si>
  <si>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</si>
  <si>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</si>
  <si>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</si>
  <si>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</si>
  <si>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</si>
  <si>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</si>
  <si>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</si>
  <si>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</si>
  <si>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</si>
  <si>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</si>
  <si>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</si>
  <si>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</si>
  <si>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</si>
  <si>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</si>
  <si>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</si>
  <si>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</si>
  <si>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</si>
  <si>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</si>
  <si>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</si>
  <si>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</si>
  <si>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</si>
  <si>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</si>
  <si>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</si>
  <si>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</si>
  <si>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</si>
  <si>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</si>
  <si>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</si>
  <si>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</si>
  <si>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</si>
  <si>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</si>
  <si>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</si>
  <si>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</si>
  <si>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</si>
  <si>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</si>
  <si>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</si>
  <si>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</si>
  <si>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</si>
  <si>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</si>
  <si>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</si>
  <si>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</si>
  <si>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</si>
  <si>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</si>
  <si>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</si>
  <si>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</si>
  <si>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</si>
  <si>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</si>
  <si>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</si>
  <si>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</si>
  <si>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</si>
  <si>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</si>
  <si>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</si>
  <si>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</si>
  <si>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</si>
  <si>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</si>
  <si>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</si>
  <si>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</si>
  <si>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</si>
  <si>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</si>
  <si>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</si>
  <si>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</si>
  <si>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</si>
  <si>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</si>
  <si>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</si>
  <si>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</si>
  <si>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</si>
  <si>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</si>
  <si>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</si>
  <si>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</si>
  <si>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</si>
  <si>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</si>
  <si>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</si>
  <si>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</si>
  <si>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</si>
  <si>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</si>
  <si>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</si>
  <si>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</si>
  <si>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</si>
  <si>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</si>
  <si>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</si>
  <si>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</si>
  <si>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</si>
  <si>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</si>
  <si>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</si>
  <si>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</si>
  <si>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</si>
  <si>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</si>
  <si>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</si>
  <si>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</si>
  <si>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</si>
  <si>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</si>
  <si>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</si>
  <si>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</si>
  <si>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</si>
  <si>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</si>
  <si>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</si>
  <si>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</si>
  <si>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</si>
  <si>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</si>
  <si>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</si>
  <si>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</si>
  <si>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</si>
  <si>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</si>
  <si>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</si>
  <si>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</si>
  <si>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</si>
  <si>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</si>
  <si>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</si>
  <si>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</si>
  <si>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</si>
  <si>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</si>
  <si>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</si>
  <si>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</si>
  <si>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</si>
  <si>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</si>
  <si>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</si>
  <si>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</si>
  <si>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</si>
  <si>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</si>
  <si>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</si>
  <si>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</si>
  <si>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</si>
  <si>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</si>
  <si>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</si>
  <si>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</si>
  <si>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</si>
  <si>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</si>
  <si>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</si>
  <si>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</si>
  <si>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</si>
  <si>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</si>
  <si>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</si>
  <si>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</si>
  <si>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</si>
  <si>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</si>
  <si>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</si>
  <si>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</si>
  <si>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</si>
  <si>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</si>
  <si>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</si>
  <si>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</si>
  <si>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</si>
  <si>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</si>
  <si>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</si>
  <si>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</si>
  <si>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</si>
  <si>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</si>
  <si>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</si>
  <si>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</si>
  <si>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</si>
  <si>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</si>
  <si>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</si>
  <si>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</si>
  <si>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</si>
  <si>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</si>
  <si>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</si>
  <si>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</si>
  <si>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</si>
  <si>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</si>
  <si>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</si>
  <si>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</si>
  <si>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</si>
  <si>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</si>
  <si>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</si>
  <si>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</si>
  <si>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</si>
  <si>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</si>
  <si>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</si>
  <si>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</si>
  <si>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</si>
  <si>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</si>
  <si>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</si>
  <si>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</si>
  <si>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</si>
  <si>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</si>
  <si>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</si>
  <si>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</si>
  <si>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</si>
  <si>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</si>
  <si>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</si>
  <si>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</si>
  <si>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</si>
  <si>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</si>
  <si>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</si>
  <si>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</si>
  <si>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</si>
  <si>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</si>
  <si>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</si>
  <si>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</si>
  <si>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</si>
  <si>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</si>
  <si>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</si>
  <si>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</si>
  <si>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</si>
  <si>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</si>
  <si>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</si>
  <si>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</si>
  <si>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</si>
  <si>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</si>
  <si>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</si>
  <si>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</si>
  <si>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</si>
  <si>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</si>
  <si>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</si>
  <si>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</si>
  <si>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</si>
  <si>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</si>
  <si>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</si>
  <si>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</si>
  <si>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</si>
  <si>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</si>
  <si>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</si>
  <si>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</si>
  <si>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</si>
  <si>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</si>
  <si>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</si>
  <si>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</si>
  <si>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</si>
  <si>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</si>
  <si>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</si>
  <si>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</si>
  <si>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</si>
  <si>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</si>
  <si>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</si>
  <si>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</si>
  <si>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</si>
  <si>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</si>
  <si>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</si>
  <si>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</si>
  <si>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</si>
  <si>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</si>
  <si>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</si>
  <si>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</si>
  <si>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</si>
  <si>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</si>
  <si>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</si>
  <si>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</si>
  <si>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</si>
  <si>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</si>
  <si>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</si>
  <si>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</si>
  <si>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</si>
  <si>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</si>
  <si>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</si>
  <si>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</si>
  <si>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</si>
  <si>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</si>
  <si>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</si>
  <si>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</si>
  <si>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</si>
  <si>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</si>
  <si>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</si>
  <si>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</si>
  <si>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</si>
  <si>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</si>
  <si>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</si>
  <si>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</si>
  <si>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</si>
  <si>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</si>
  <si>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</si>
  <si>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</si>
  <si>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</si>
  <si>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</si>
  <si>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</si>
  <si>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</si>
  <si>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</si>
  <si>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</si>
  <si>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</si>
  <si>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</si>
  <si>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</si>
  <si>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</si>
  <si>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</si>
  <si>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</si>
  <si>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</si>
  <si>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</si>
  <si>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</si>
  <si>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</si>
  <si>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</si>
  <si>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</si>
  <si>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</si>
  <si>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</si>
  <si>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</si>
  <si>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</si>
  <si>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</si>
  <si>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</si>
  <si>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</si>
  <si>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</si>
  <si>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</si>
  <si>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</si>
  <si>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</si>
  <si>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</si>
  <si>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</si>
  <si>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</si>
  <si>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</si>
  <si>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</si>
  <si>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</si>
  <si>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</si>
  <si>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</si>
  <si>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</si>
  <si>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</si>
  <si>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</si>
  <si>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</si>
  <si>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</si>
  <si>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</si>
  <si>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</si>
  <si>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</si>
  <si>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</si>
  <si>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</si>
  <si>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</si>
  <si>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</si>
  <si>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</si>
  <si>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</si>
  <si>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</si>
  <si>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</si>
  <si>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</si>
  <si>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</si>
  <si>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</si>
  <si>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</si>
  <si>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</si>
  <si>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</si>
  <si>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</si>
  <si>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</si>
  <si>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</si>
  <si>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</si>
  <si>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</si>
  <si>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</si>
  <si>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</si>
  <si>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</si>
  <si>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</si>
  <si>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</si>
  <si>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</si>
  <si>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</si>
  <si>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</si>
  <si>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</si>
  <si>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</si>
  <si>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</si>
  <si>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</si>
  <si>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</si>
  <si>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</si>
  <si>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</si>
  <si>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</si>
  <si>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</si>
  <si>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</si>
  <si>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</si>
  <si>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</si>
  <si>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</si>
  <si>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</si>
  <si>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</si>
  <si>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</si>
  <si>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</si>
  <si>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</si>
  <si>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</si>
  <si>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</si>
  <si>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</si>
  <si>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</si>
  <si>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</si>
  <si>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</si>
  <si>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</si>
  <si>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</si>
  <si>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</si>
  <si>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</si>
  <si>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</si>
  <si>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</si>
  <si>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</si>
  <si>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</si>
  <si>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</si>
  <si>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</si>
  <si>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</si>
  <si>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</si>
  <si>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</si>
  <si>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</si>
  <si>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</si>
  <si>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</si>
  <si>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</si>
  <si>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</si>
  <si>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</si>
  <si>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</si>
  <si>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</si>
  <si>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</si>
  <si>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</si>
  <si>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</si>
  <si>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</si>
  <si>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</si>
  <si>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</si>
  <si>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</si>
  <si>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</si>
  <si>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</si>
  <si>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</si>
  <si>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</si>
  <si>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</si>
  <si>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</si>
  <si>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</si>
  <si>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</si>
  <si>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</si>
  <si>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</si>
  <si>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</si>
  <si>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</si>
  <si>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</si>
  <si>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</si>
  <si>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</si>
  <si>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</si>
  <si>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</si>
  <si>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</si>
  <si>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</si>
  <si>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</si>
  <si>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</si>
  <si>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</si>
  <si>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</si>
  <si>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</si>
  <si>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</si>
  <si>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</si>
  <si>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</si>
  <si>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</si>
  <si>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</si>
  <si>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</si>
  <si>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</si>
  <si>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</si>
  <si>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</si>
  <si>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</si>
  <si>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</si>
  <si>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</si>
  <si>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</si>
  <si>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</si>
  <si>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</si>
  <si>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</si>
  <si>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</si>
  <si>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</si>
  <si>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</si>
  <si>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</si>
  <si>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</si>
  <si>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</si>
  <si>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</si>
  <si>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</si>
  <si>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</si>
  <si>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</si>
  <si>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</si>
  <si>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</si>
  <si>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</si>
  <si>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</si>
  <si>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</si>
  <si>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</si>
  <si>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</si>
  <si>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</si>
  <si>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</si>
  <si>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</si>
  <si>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</si>
  <si>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</si>
  <si>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</si>
  <si>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</si>
  <si>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</si>
  <si>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</si>
  <si>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</si>
  <si>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</si>
  <si>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</si>
  <si>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</si>
  <si>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</si>
  <si>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</si>
  <si>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</si>
  <si>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</si>
  <si>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</si>
  <si>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</si>
  <si>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</si>
  <si>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</si>
  <si>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</si>
  <si>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</si>
  <si>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</si>
  <si>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</si>
  <si>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</si>
  <si>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</si>
  <si>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</si>
  <si>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</si>
  <si>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</si>
  <si>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</si>
  <si>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</si>
  <si>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</si>
  <si>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</si>
  <si>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</si>
  <si>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</si>
  <si>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</si>
  <si>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</si>
  <si>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</si>
  <si>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</si>
  <si>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</si>
  <si>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</si>
  <si>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</si>
  <si>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</si>
  <si>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</si>
  <si>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</si>
  <si>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</si>
  <si>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</si>
  <si>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</si>
  <si>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</si>
  <si>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</si>
  <si>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</si>
  <si>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</si>
  <si>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</si>
  <si>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</si>
  <si>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</si>
  <si>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</si>
  <si>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</si>
  <si>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</si>
  <si>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</si>
  <si>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</si>
  <si>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</si>
  <si>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</si>
  <si>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</si>
  <si>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</si>
  <si>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</si>
  <si>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</si>
  <si>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</si>
  <si>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</si>
  <si>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</si>
  <si>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</si>
  <si>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</si>
  <si>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</si>
  <si>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</si>
  <si>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</si>
  <si>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</si>
  <si>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</si>
  <si>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</si>
  <si>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</si>
  <si>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</si>
  <si>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</si>
  <si>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</si>
  <si>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</si>
  <si>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</si>
  <si>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</si>
  <si>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</si>
  <si>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</si>
  <si>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</si>
  <si>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</si>
  <si>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</si>
  <si>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</si>
  <si>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</si>
  <si>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</si>
  <si>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</si>
  <si>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</si>
  <si>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</si>
  <si>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</si>
  <si>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</si>
  <si>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</si>
  <si>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</si>
  <si>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</si>
  <si>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</si>
  <si>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</si>
  <si>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</si>
  <si>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</si>
  <si>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</si>
  <si>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</si>
  <si>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</si>
  <si>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</si>
  <si>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</si>
  <si>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</si>
  <si>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</si>
  <si>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</si>
  <si>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</si>
  <si>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</si>
  <si>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</si>
  <si>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</si>
  <si>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</si>
  <si>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</si>
  <si>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</si>
  <si>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</si>
  <si>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</si>
  <si>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</si>
  <si>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</si>
  <si>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</si>
  <si>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</si>
  <si>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</si>
  <si>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</si>
  <si>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</si>
  <si>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</si>
  <si>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</si>
  <si>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</si>
  <si>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</si>
  <si>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</si>
  <si>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</si>
  <si>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</si>
  <si>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</si>
  <si>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</si>
  <si>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</si>
  <si>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</si>
  <si>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</si>
  <si>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</si>
  <si>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</si>
  <si>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</si>
  <si>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</si>
  <si>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</si>
  <si>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</si>
  <si>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</si>
  <si>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</si>
  <si>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</si>
  <si>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</si>
  <si>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</si>
  <si>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</si>
  <si>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</si>
  <si>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</si>
  <si>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</si>
  <si>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</si>
  <si>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</si>
  <si>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</si>
  <si>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</si>
  <si>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</si>
  <si>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</si>
  <si>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</si>
  <si>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</si>
  <si>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</si>
  <si>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</si>
  <si>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</si>
  <si>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</si>
  <si>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</si>
  <si>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</si>
  <si>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</si>
  <si>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</si>
  <si>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</si>
  <si>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</si>
  <si>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</si>
  <si>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</si>
  <si>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</si>
  <si>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</si>
  <si>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</si>
  <si>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</si>
  <si>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</si>
  <si>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</si>
  <si>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</si>
  <si>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</si>
  <si>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</si>
  <si>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</si>
  <si>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</si>
  <si>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</si>
  <si>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</si>
  <si>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</si>
  <si>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</si>
  <si>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</si>
  <si>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</si>
  <si>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</si>
  <si>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</si>
  <si>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</si>
  <si>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</si>
  <si>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</si>
  <si>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</si>
  <si>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</si>
  <si>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</si>
  <si>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</si>
  <si>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</si>
  <si>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</si>
  <si>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</si>
  <si>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</si>
  <si>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</si>
  <si>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</si>
  <si>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</si>
  <si>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</si>
  <si>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</si>
  <si>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</si>
  <si>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</si>
  <si>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</si>
  <si>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</si>
  <si>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</si>
  <si>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</si>
  <si>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</si>
  <si>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</si>
  <si>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</si>
  <si>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</si>
  <si>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</si>
  <si>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</si>
  <si>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</si>
  <si>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</si>
  <si>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</si>
  <si>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</si>
  <si>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</si>
  <si>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</si>
  <si>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</si>
  <si>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</si>
  <si>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</si>
  <si>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</si>
  <si>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</si>
  <si>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</si>
  <si>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</si>
  <si>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</si>
  <si>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</si>
  <si>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</si>
  <si>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</si>
  <si>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</si>
  <si>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</si>
  <si>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</si>
  <si>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</si>
  <si>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</si>
  <si>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</si>
  <si>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</si>
  <si>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</si>
  <si>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</si>
  <si>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</si>
  <si>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</si>
  <si>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</si>
  <si>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</si>
  <si>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</si>
  <si>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</si>
  <si>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</si>
  <si>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</si>
  <si>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</si>
  <si>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</si>
  <si>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</si>
  <si>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</si>
  <si>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</si>
  <si>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</si>
  <si>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</si>
  <si>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</si>
  <si>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</si>
  <si>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</si>
  <si>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</si>
  <si>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</si>
  <si>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</si>
  <si>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</si>
  <si>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</si>
  <si>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</si>
  <si>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</si>
  <si>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</si>
  <si>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</si>
  <si>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</si>
  <si>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</si>
  <si>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</si>
  <si>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</si>
  <si>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</si>
  <si>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</si>
  <si>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</si>
  <si>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</si>
  <si>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</si>
  <si>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</si>
  <si>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</si>
  <si>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</si>
  <si>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</si>
  <si>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</si>
  <si>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</si>
  <si>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</si>
  <si>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</si>
  <si>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</si>
  <si>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</si>
  <si>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</si>
  <si>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</si>
  <si>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</si>
  <si>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</si>
  <si>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</si>
  <si>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</si>
  <si>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</si>
  <si>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</si>
  <si>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</si>
  <si>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</si>
  <si>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</si>
  <si>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</si>
  <si>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</si>
  <si>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</si>
  <si>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</si>
  <si>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</si>
  <si>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</si>
  <si>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</si>
  <si>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</si>
  <si>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</si>
  <si>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</si>
  <si>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</si>
  <si>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</si>
  <si>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</si>
  <si>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</si>
  <si>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</si>
  <si>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</si>
  <si>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</si>
  <si>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</si>
  <si>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</si>
  <si>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</si>
  <si>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</si>
  <si>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</si>
  <si>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</si>
  <si>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</si>
  <si>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</si>
  <si>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</si>
  <si>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</si>
  <si>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</si>
  <si>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</si>
  <si>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</si>
  <si>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</si>
  <si>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</si>
  <si>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</si>
  <si>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</si>
  <si>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</si>
  <si>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</si>
  <si>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</si>
  <si>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</si>
  <si>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</si>
  <si>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</si>
  <si>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</si>
  <si>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</si>
  <si>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</si>
  <si>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</si>
  <si>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</si>
  <si>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</si>
  <si>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</si>
  <si>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</si>
  <si>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</si>
  <si>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</si>
  <si>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</si>
  <si>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</si>
  <si>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</si>
  <si>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</si>
  <si>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</si>
  <si>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</si>
  <si>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</si>
  <si>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</si>
  <si>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</si>
  <si>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</si>
  <si>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</si>
  <si>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</si>
  <si>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</si>
  <si>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</si>
  <si>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</si>
  <si>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</si>
  <si>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</si>
  <si>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</si>
  <si>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</si>
  <si>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</si>
  <si>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</si>
  <si>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</si>
  <si>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</si>
  <si>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</si>
  <si>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</si>
  <si>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</si>
  <si>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</si>
  <si>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</si>
  <si>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</si>
  <si>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</si>
  <si>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</si>
  <si>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</si>
  <si>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</si>
  <si>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</si>
  <si>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</si>
  <si>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</si>
  <si>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</si>
  <si>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</si>
  <si>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</si>
  <si>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</si>
  <si>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</si>
  <si>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</si>
  <si>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</si>
  <si>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</si>
  <si>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</si>
  <si>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</si>
  <si>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</si>
  <si>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</si>
  <si>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</si>
  <si>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</si>
  <si>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</si>
  <si>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</si>
  <si>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</si>
  <si>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</si>
  <si>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</si>
  <si>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</si>
  <si>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</si>
  <si>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</si>
  <si>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</si>
  <si>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</si>
  <si>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</si>
  <si>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</si>
  <si>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</si>
  <si>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</si>
  <si>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</si>
  <si>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</si>
  <si>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</si>
  <si>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</si>
  <si>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</si>
  <si>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</si>
  <si>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</si>
  <si>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</si>
  <si>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</si>
  <si>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</si>
  <si>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</si>
  <si>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</si>
  <si>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</si>
  <si>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</si>
  <si>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</si>
  <si>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</si>
  <si>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</si>
  <si>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</si>
  <si>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</si>
  <si>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</si>
  <si>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</si>
  <si>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</si>
  <si>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</si>
  <si>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</si>
  <si>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</si>
  <si>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</si>
  <si>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</si>
  <si>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</si>
  <si>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</si>
  <si>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</si>
  <si>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</si>
  <si>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</si>
  <si>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</si>
  <si>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</si>
  <si>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</si>
  <si>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</si>
  <si>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</si>
  <si>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</si>
  <si>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</si>
  <si>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</si>
  <si>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</si>
  <si>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</si>
  <si>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</si>
  <si>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</si>
  <si>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</si>
  <si>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</si>
  <si>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</si>
  <si>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</si>
  <si>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</si>
  <si>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</si>
  <si>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</si>
  <si>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</si>
  <si>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</si>
  <si>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</si>
  <si>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</si>
  <si>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</si>
  <si>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</si>
  <si>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</si>
  <si>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</si>
  <si>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</si>
  <si>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</si>
  <si>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</si>
  <si>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</si>
  <si>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</si>
  <si>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</si>
  <si>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</si>
  <si>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</si>
  <si>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</si>
  <si>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</si>
  <si>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</si>
  <si>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</si>
  <si>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</si>
  <si>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</si>
  <si>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</si>
  <si>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</si>
  <si>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</si>
  <si>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</si>
  <si>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</si>
  <si>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</si>
  <si>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</si>
  <si>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</si>
  <si>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</si>
  <si>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</si>
  <si>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</si>
  <si>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</si>
  <si>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</si>
  <si>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</si>
  <si>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</si>
  <si>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</si>
  <si>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</si>
  <si>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</si>
  <si>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</si>
  <si>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</si>
  <si>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</si>
  <si>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</si>
  <si>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</si>
  <si>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</si>
  <si>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</si>
  <si>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</si>
  <si>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</si>
  <si>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</si>
  <si>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</si>
  <si>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</si>
  <si>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</si>
  <si>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</si>
  <si>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</si>
  <si>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</si>
  <si>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</si>
  <si>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</si>
  <si>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</si>
  <si>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</si>
  <si>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</si>
  <si>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</si>
  <si>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</si>
  <si>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</si>
  <si>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</si>
  <si>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</si>
  <si>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</si>
  <si>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</si>
  <si>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</si>
  <si>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</si>
  <si>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</si>
  <si>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</si>
  <si>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</si>
  <si>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</si>
  <si>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</si>
  <si>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</si>
  <si>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</si>
  <si>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</si>
  <si>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</si>
  <si>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</si>
  <si>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</si>
  <si>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</si>
  <si>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</si>
  <si>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</si>
  <si>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</si>
  <si>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</si>
  <si>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</si>
  <si>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</si>
  <si>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</si>
  <si>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</si>
  <si>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</si>
  <si>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</si>
  <si>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</si>
  <si>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</si>
  <si>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</si>
  <si>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</si>
  <si>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</si>
  <si>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</si>
  <si>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</si>
  <si>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</si>
  <si>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</si>
  <si>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</si>
  <si>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</si>
  <si>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</si>
  <si>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</si>
  <si>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</si>
  <si>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</si>
  <si>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</si>
  <si>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</si>
  <si>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</si>
  <si>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</si>
  <si>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</si>
  <si>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</si>
  <si>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</si>
  <si>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</si>
  <si>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</si>
  <si>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</si>
  <si>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</si>
  <si>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</si>
  <si>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</si>
  <si>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</si>
  <si>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</si>
  <si>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</si>
  <si>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</si>
  <si>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</si>
  <si>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</si>
  <si>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</si>
  <si>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</si>
  <si>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</si>
  <si>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</si>
  <si>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</si>
  <si>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</si>
  <si>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</si>
  <si>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</si>
  <si>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</si>
  <si>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</si>
  <si>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</si>
  <si>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</si>
  <si>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</si>
  <si>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</si>
  <si>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</si>
  <si>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</si>
  <si>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</si>
  <si>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</si>
  <si>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</si>
  <si>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</si>
  <si>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</si>
  <si>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</si>
  <si>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</si>
  <si>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</si>
  <si>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</si>
  <si>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</si>
  <si>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</si>
  <si>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</si>
  <si>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</si>
  <si>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</si>
  <si>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</si>
  <si>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</si>
  <si>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</si>
  <si>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</si>
  <si>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</si>
  <si>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</si>
  <si>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</si>
  <si>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</si>
  <si>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</si>
  <si>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</si>
  <si>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</si>
  <si>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</si>
  <si>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</si>
  <si>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</si>
  <si>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</si>
  <si>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</si>
  <si>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</si>
  <si>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</si>
  <si>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</si>
  <si>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</si>
  <si>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</si>
  <si>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</si>
  <si>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</si>
  <si>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</si>
  <si>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</si>
  <si>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</si>
  <si>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</si>
  <si>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</si>
  <si>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</si>
  <si>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</si>
  <si>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</si>
  <si>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</si>
  <si>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</si>
  <si>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</si>
  <si>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</si>
  <si>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</si>
  <si>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</si>
  <si>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</si>
  <si>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</si>
  <si>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</si>
  <si>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</si>
  <si>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</si>
  <si>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</si>
  <si>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</si>
  <si>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</si>
  <si>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</si>
  <si>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</si>
  <si>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</si>
  <si>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</si>
  <si>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</si>
  <si>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</si>
  <si>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</si>
  <si>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</si>
  <si>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</si>
  <si>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</si>
  <si>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</si>
  <si>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</si>
  <si>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</si>
  <si>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</si>
  <si>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</si>
  <si>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</si>
  <si>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</si>
  <si>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</si>
  <si>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</si>
  <si>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</si>
  <si>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</si>
  <si>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</si>
  <si>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</si>
  <si>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</si>
  <si>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</si>
  <si>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</si>
  <si>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</si>
  <si>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</si>
  <si>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</si>
  <si>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</si>
  <si>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</si>
  <si>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</si>
  <si>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</si>
  <si>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</si>
  <si>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</si>
  <si>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</si>
  <si>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</si>
  <si>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</si>
  <si>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</si>
  <si>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</si>
  <si>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</si>
  <si>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</si>
  <si>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</si>
  <si>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</si>
  <si>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</si>
  <si>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</si>
  <si>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</si>
  <si>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</si>
  <si>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</si>
  <si>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</si>
  <si>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</si>
  <si>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</si>
  <si>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</si>
  <si>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</si>
  <si>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</si>
  <si>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</si>
  <si>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</si>
  <si>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</si>
  <si>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</si>
  <si>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</si>
  <si>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</si>
  <si>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</si>
  <si>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</si>
  <si>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</si>
  <si>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</si>
  <si>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</si>
  <si>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</si>
  <si>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</si>
  <si>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</si>
  <si>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</si>
  <si>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</si>
  <si>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</si>
  <si>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</si>
  <si>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</si>
  <si>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</si>
  <si>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</si>
  <si>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</si>
  <si>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</si>
  <si>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</si>
  <si>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</si>
  <si>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</si>
  <si>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</si>
  <si>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</si>
  <si>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</si>
  <si>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</si>
  <si>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</si>
  <si>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</si>
  <si>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</si>
  <si>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</si>
  <si>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</si>
  <si>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</si>
  <si>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</si>
  <si>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</si>
  <si>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</si>
  <si>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</si>
  <si>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</si>
  <si>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</si>
  <si>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</si>
  <si>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</si>
  <si>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</si>
  <si>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</si>
  <si>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</si>
  <si>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</si>
  <si>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</si>
  <si>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</si>
  <si>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</si>
  <si>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</si>
  <si>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</si>
  <si>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</si>
  <si>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</si>
  <si>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</si>
  <si>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</si>
  <si>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</si>
  <si>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</si>
  <si>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</si>
  <si>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</si>
  <si>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</si>
  <si>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</si>
  <si>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</si>
  <si>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</si>
  <si>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</si>
  <si>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</si>
  <si>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</si>
  <si>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</si>
  <si>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</si>
  <si>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</si>
  <si>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</si>
  <si>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</si>
  <si>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</si>
  <si>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</si>
  <si>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</si>
  <si>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</si>
  <si>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</si>
  <si>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</si>
  <si>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</si>
  <si>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</si>
  <si>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</si>
  <si>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</si>
  <si>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</si>
  <si>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</si>
  <si>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</si>
  <si>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</si>
  <si>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</si>
  <si>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</si>
  <si>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</si>
  <si>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</si>
  <si>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</si>
  <si>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</si>
  <si>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</si>
  <si>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</si>
  <si>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</si>
  <si>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</si>
  <si>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</si>
  <si>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</si>
  <si>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</si>
  <si>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</si>
  <si>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</si>
  <si>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</si>
  <si>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</si>
  <si>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</si>
  <si>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</si>
  <si>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</si>
  <si>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</si>
  <si>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</si>
  <si>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</si>
  <si>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</si>
  <si>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</si>
  <si>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</si>
  <si>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</si>
  <si>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</si>
  <si>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</si>
  <si>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</si>
  <si>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</si>
  <si>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</si>
  <si>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</si>
  <si>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</si>
  <si>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</si>
  <si>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</si>
  <si>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</si>
  <si>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</si>
  <si>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</si>
  <si>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</si>
  <si>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</si>
  <si>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</si>
  <si>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</si>
  <si>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</si>
  <si>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</si>
  <si>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</si>
  <si>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</si>
  <si>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</si>
  <si>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</si>
  <si>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</si>
  <si>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</si>
  <si>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</si>
  <si>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</si>
  <si>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</si>
  <si>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</si>
  <si>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</si>
  <si>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</si>
  <si>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</si>
  <si>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</si>
  <si>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</si>
  <si>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</si>
  <si>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</si>
  <si>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</si>
  <si>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</si>
  <si>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</si>
  <si>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</si>
  <si>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</si>
  <si>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</si>
  <si>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</si>
  <si>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</si>
  <si>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</si>
  <si>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</si>
  <si>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</si>
  <si>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</si>
  <si>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</si>
  <si>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</si>
  <si>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</si>
  <si>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</si>
  <si>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</si>
  <si>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</si>
  <si>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</si>
  <si>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</si>
  <si>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</si>
  <si>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</si>
  <si>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</si>
  <si>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</si>
  <si>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</si>
  <si>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</si>
  <si>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</si>
  <si>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</si>
  <si>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</si>
  <si>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</si>
  <si>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</si>
  <si>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</si>
  <si>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</si>
  <si>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</si>
  <si>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</si>
  <si>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</si>
  <si>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</si>
  <si>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</si>
  <si>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</si>
  <si>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</si>
  <si>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</si>
  <si>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</si>
  <si>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</si>
  <si>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</si>
  <si>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</si>
  <si>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</si>
  <si>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</si>
  <si>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</si>
  <si>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</si>
  <si>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</si>
  <si>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</si>
  <si>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</si>
  <si>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</si>
  <si>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</si>
  <si>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</si>
  <si>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</si>
  <si>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</si>
  <si>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</si>
  <si>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</si>
  <si>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</si>
  <si>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</si>
  <si>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</si>
  <si>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</si>
  <si>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</si>
  <si>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</si>
  <si>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</si>
  <si>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</si>
  <si>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</si>
  <si>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</si>
  <si>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</si>
  <si>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</si>
  <si>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</si>
  <si>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</si>
  <si>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</si>
  <si>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</si>
  <si>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</si>
  <si>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</si>
  <si>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</si>
  <si>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</si>
  <si>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</si>
  <si>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</si>
  <si>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</si>
  <si>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</si>
  <si>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</si>
  <si>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</si>
  <si>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</si>
  <si>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</si>
  <si>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</si>
  <si>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</si>
  <si>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</si>
  <si>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</si>
  <si>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</si>
  <si>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</si>
  <si>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</si>
  <si>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</si>
  <si>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</si>
  <si>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</si>
  <si>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</si>
  <si>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</si>
  <si>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</si>
  <si>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</si>
  <si>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</si>
  <si>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</si>
  <si>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</si>
  <si>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</si>
  <si>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</si>
  <si>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</si>
  <si>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</si>
  <si>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</si>
  <si>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</si>
  <si>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</si>
  <si>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</si>
  <si>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</si>
  <si>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</si>
  <si>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</si>
  <si>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</si>
  <si>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</si>
  <si>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</si>
  <si>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</si>
  <si>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</si>
  <si>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</si>
  <si>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</si>
  <si>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</si>
  <si>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</si>
  <si>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</si>
  <si>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</si>
  <si>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</si>
  <si>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</si>
  <si>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</si>
  <si>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</si>
  <si>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</si>
  <si>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</si>
  <si>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</si>
  <si>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</si>
  <si>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</si>
  <si>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</si>
  <si>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</si>
  <si>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</si>
  <si>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</si>
  <si>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</si>
  <si>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</si>
  <si>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</si>
  <si>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</si>
  <si>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</si>
  <si>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</si>
  <si>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</si>
  <si>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</si>
  <si>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</si>
  <si>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</si>
  <si>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</si>
  <si>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</si>
  <si>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</si>
  <si>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</si>
  <si>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</si>
  <si>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</si>
  <si>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</si>
  <si>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</si>
  <si>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</si>
  <si>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</si>
  <si>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</si>
  <si>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</si>
  <si>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</si>
  <si>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</si>
  <si>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</si>
  <si>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</si>
  <si>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</si>
  <si>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</si>
  <si>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</si>
  <si>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</si>
  <si>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</si>
  <si>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</si>
  <si>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</si>
  <si>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</si>
  <si>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</si>
  <si>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</si>
  <si>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</si>
  <si>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</si>
  <si>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</si>
  <si>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</si>
  <si>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</si>
  <si>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</si>
  <si>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</si>
  <si>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</si>
  <si>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</si>
  <si>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</si>
  <si>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</si>
  <si>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</si>
  <si>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</si>
  <si>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</si>
  <si>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</si>
  <si>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</si>
  <si>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</si>
  <si>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</si>
  <si>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</si>
  <si>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</si>
  <si>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</si>
  <si>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</si>
  <si>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</si>
  <si>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</si>
  <si>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</si>
  <si>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</si>
  <si>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</si>
  <si>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</si>
  <si>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</si>
  <si>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</si>
  <si>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</si>
  <si>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</si>
  <si>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</si>
  <si>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</si>
  <si>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</si>
  <si>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</si>
  <si>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</si>
  <si>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</si>
  <si>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</si>
  <si>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</si>
  <si>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</si>
  <si>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</si>
  <si>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</si>
  <si>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</si>
  <si>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</si>
  <si>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</si>
  <si>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</si>
  <si>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</si>
  <si>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</si>
  <si>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</si>
  <si>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</si>
  <si>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</si>
  <si>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</si>
  <si>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</si>
  <si>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</si>
  <si>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</si>
  <si>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</si>
  <si>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</si>
  <si>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</si>
  <si>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</si>
  <si>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</si>
  <si>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</si>
  <si>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</si>
  <si>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</si>
  <si>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</si>
  <si>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</si>
  <si>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</si>
  <si>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</si>
  <si>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</si>
  <si>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</si>
  <si>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</si>
  <si>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</si>
  <si>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</si>
  <si>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</si>
  <si>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</si>
  <si>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</si>
  <si>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</si>
  <si>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</si>
  <si>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</si>
  <si>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</si>
  <si>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</si>
  <si>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</si>
  <si>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</si>
  <si>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</si>
  <si>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</si>
  <si>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</si>
  <si>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</si>
  <si>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</si>
  <si>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</si>
  <si>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</si>
  <si>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</si>
  <si>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</si>
  <si>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</si>
  <si>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</si>
  <si>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</si>
  <si>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</si>
  <si>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</si>
  <si>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</si>
  <si>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</si>
  <si>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</si>
  <si>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</si>
  <si>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</si>
  <si>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</si>
  <si>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</si>
  <si>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</si>
  <si>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</si>
  <si>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</si>
  <si>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</si>
  <si>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</si>
  <si>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</si>
  <si>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</si>
  <si>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</si>
  <si>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</si>
  <si>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</si>
  <si>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</si>
  <si>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</si>
  <si>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</si>
  <si>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</si>
  <si>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</si>
  <si>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</si>
  <si>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</si>
  <si>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</si>
  <si>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</si>
  <si>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</si>
  <si>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</si>
  <si>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</si>
  <si>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</si>
  <si>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</si>
  <si>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</si>
  <si>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</si>
  <si>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</si>
  <si>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</si>
  <si>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</si>
  <si>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</si>
  <si>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</si>
  <si>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</si>
  <si>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</si>
  <si>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</si>
  <si>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</si>
  <si>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</si>
  <si>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</si>
  <si>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</si>
  <si>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</si>
  <si>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</si>
  <si>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</si>
  <si>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</si>
  <si>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</si>
  <si>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</si>
  <si>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</si>
  <si>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</si>
  <si>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</si>
  <si>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</si>
  <si>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</si>
  <si>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</si>
  <si>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</si>
  <si>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</si>
  <si>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</si>
  <si>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</si>
  <si>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</si>
  <si>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</si>
  <si>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</si>
  <si>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</si>
  <si>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</si>
  <si>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</si>
  <si>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</si>
  <si>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</si>
  <si>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</si>
  <si>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</si>
  <si>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</si>
  <si>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</si>
  <si>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</si>
  <si>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</si>
  <si>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</si>
  <si>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</si>
  <si>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</si>
  <si>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</si>
  <si>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</si>
  <si>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</si>
  <si>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</si>
  <si>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</si>
  <si>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</si>
  <si>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</si>
  <si>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</si>
  <si>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</si>
  <si>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</si>
  <si>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</si>
  <si>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</si>
  <si>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</si>
  <si>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</si>
  <si>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</si>
  <si>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</si>
  <si>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</si>
  <si>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</si>
  <si>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</si>
  <si>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</si>
  <si>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</si>
  <si>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</si>
  <si>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</si>
  <si>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</si>
  <si>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</si>
  <si>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</si>
  <si>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</si>
  <si>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</si>
  <si>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</si>
  <si>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</si>
  <si>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</si>
  <si>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</si>
  <si>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</si>
  <si>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</si>
  <si>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</si>
  <si>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</si>
  <si>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</si>
  <si>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</si>
  <si>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</si>
  <si>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</si>
  <si>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</si>
  <si>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</si>
  <si>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</si>
  <si>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</si>
  <si>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</si>
  <si>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</si>
  <si>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</si>
  <si>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</si>
  <si>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</si>
  <si>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</si>
  <si>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</si>
  <si>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</si>
  <si>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</si>
  <si>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</si>
  <si>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</si>
  <si>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</si>
  <si>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</si>
  <si>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</si>
  <si>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</si>
  <si>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</si>
  <si>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</si>
  <si>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</si>
  <si>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</si>
  <si>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</si>
  <si>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</si>
  <si>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</si>
  <si>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</si>
  <si>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</si>
  <si>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</si>
  <si>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</si>
  <si>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</si>
  <si>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</si>
  <si>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</si>
  <si>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</si>
  <si>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</si>
  <si>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</si>
  <si>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</si>
  <si>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</si>
  <si>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</si>
  <si>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</si>
  <si>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</si>
  <si>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</si>
  <si>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</si>
  <si>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</si>
  <si>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</si>
  <si>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</si>
  <si>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</si>
  <si>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</si>
  <si>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</si>
  <si>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</si>
  <si>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</si>
  <si>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</si>
  <si>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</si>
  <si>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</si>
  <si>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</si>
  <si>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</si>
  <si>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</si>
  <si>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</si>
  <si>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</si>
  <si>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</si>
  <si>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</si>
  <si>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</si>
  <si>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</si>
  <si>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</si>
  <si>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</si>
  <si>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</si>
  <si>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</si>
  <si>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</si>
  <si>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</si>
  <si>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</si>
  <si>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</si>
  <si>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</si>
  <si>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</si>
  <si>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</si>
  <si>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</si>
  <si>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</si>
  <si>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</si>
  <si>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</si>
  <si>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</si>
  <si>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</si>
  <si>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</si>
  <si>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</si>
  <si>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</si>
  <si>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</si>
  <si>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</si>
  <si>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</si>
  <si>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</si>
  <si>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</si>
  <si>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</si>
  <si>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</si>
  <si>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</si>
  <si>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</si>
  <si>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</si>
  <si>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</si>
  <si>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</si>
  <si>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</si>
  <si>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</si>
  <si>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</si>
  <si>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</si>
  <si>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</si>
  <si>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</si>
  <si>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</si>
  <si>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</si>
  <si>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</si>
  <si>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</si>
  <si>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</si>
  <si>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</si>
  <si>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</si>
  <si>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</si>
  <si>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</si>
  <si>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</si>
  <si>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</si>
  <si>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</si>
  <si>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</si>
  <si>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</si>
  <si>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</si>
  <si>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</si>
  <si>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</si>
  <si>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</si>
  <si>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</si>
  <si>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</si>
  <si>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</si>
  <si>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</si>
  <si>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</si>
  <si>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</si>
  <si>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</si>
  <si>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</si>
  <si>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</si>
  <si>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</si>
  <si>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</si>
  <si>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</si>
  <si>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</si>
  <si>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</si>
  <si>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</si>
  <si>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</si>
  <si>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</si>
  <si>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</si>
  <si>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</si>
  <si>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</si>
  <si>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</si>
  <si>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</si>
  <si>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</si>
  <si>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</si>
  <si>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</si>
  <si>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</si>
  <si>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</si>
  <si>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</si>
  <si>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</si>
  <si>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</si>
  <si>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</si>
  <si>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</si>
  <si>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</si>
  <si>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</si>
  <si>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</si>
  <si>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</si>
  <si>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</si>
  <si>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</si>
  <si>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</si>
  <si>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</si>
  <si>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</si>
  <si>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</si>
  <si>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</si>
  <si>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</si>
  <si>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</si>
  <si>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</si>
  <si>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</si>
  <si>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</si>
  <si>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</si>
  <si>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</si>
  <si>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</si>
  <si>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</si>
  <si>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</si>
  <si>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</si>
  <si>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</si>
  <si>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</si>
  <si>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</si>
  <si>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</si>
  <si>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</si>
  <si>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</si>
  <si>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</si>
  <si>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</si>
  <si>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</si>
  <si>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</si>
  <si>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</si>
  <si>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</si>
  <si>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</si>
  <si>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</si>
  <si>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</si>
  <si>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</si>
  <si>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</si>
  <si>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</si>
  <si>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</si>
  <si>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</si>
  <si>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</si>
  <si>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</si>
  <si>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</si>
  <si>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</si>
  <si>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</si>
  <si>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</si>
  <si>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</si>
  <si>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</si>
  <si>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</si>
  <si>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</si>
  <si>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</si>
  <si>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</si>
  <si>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</si>
  <si>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</si>
  <si>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</si>
  <si>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</si>
  <si>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</si>
  <si>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</si>
  <si>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</si>
  <si>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</si>
  <si>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</si>
  <si>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</si>
  <si>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</si>
  <si>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</si>
  <si>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</si>
  <si>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</si>
  <si>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</si>
  <si>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</si>
  <si>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</si>
  <si>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</si>
  <si>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</si>
  <si>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</si>
  <si>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</si>
  <si>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</si>
  <si>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</si>
  <si>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</si>
  <si>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</si>
  <si>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</si>
  <si>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</si>
  <si>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</si>
  <si>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</si>
  <si>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</si>
  <si>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</si>
  <si>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</si>
  <si>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</si>
  <si>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</si>
  <si>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</si>
  <si>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</si>
  <si>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</si>
  <si>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</si>
  <si>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</si>
  <si>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</si>
  <si>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</si>
  <si>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</si>
  <si>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</si>
  <si>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</si>
  <si>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</si>
  <si>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</si>
  <si>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</si>
  <si>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</si>
  <si>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</si>
  <si>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</si>
  <si>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</si>
  <si>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</si>
  <si>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</si>
  <si>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</si>
  <si>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</si>
  <si>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</si>
  <si>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</si>
  <si>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</si>
  <si>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</si>
  <si>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</si>
  <si>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</si>
  <si>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</si>
  <si>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</si>
  <si>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</si>
  <si>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</si>
  <si>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</si>
  <si>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</si>
  <si>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</si>
  <si>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</si>
  <si>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</si>
  <si>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</si>
  <si>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</si>
  <si>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</si>
  <si>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</si>
  <si>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</si>
  <si>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</si>
  <si>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</si>
  <si>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</si>
  <si>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</si>
  <si>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</si>
  <si>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</si>
  <si>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</si>
  <si>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</si>
  <si>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</si>
  <si>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</si>
  <si>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</si>
  <si>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</si>
  <si>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</si>
  <si>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</si>
  <si>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</si>
  <si>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</si>
  <si>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</si>
  <si>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</si>
  <si>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</si>
  <si>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</si>
  <si>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</si>
  <si>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</si>
  <si>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</si>
  <si>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</si>
  <si>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</si>
  <si>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</si>
  <si>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</si>
  <si>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</si>
  <si>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</si>
  <si>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</si>
  <si>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</si>
  <si>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</si>
  <si>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</si>
  <si>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</si>
  <si>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</si>
  <si>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</si>
  <si>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</si>
  <si>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</si>
  <si>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</si>
  <si>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</si>
  <si>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</si>
  <si>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</si>
  <si>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</si>
  <si>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</si>
  <si>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</si>
  <si>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</si>
  <si>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</si>
  <si>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</si>
  <si>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</si>
  <si>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</si>
  <si>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</si>
  <si>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</si>
  <si>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</si>
  <si>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</si>
  <si>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</si>
  <si>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</si>
  <si>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</si>
  <si>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</si>
  <si>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</si>
  <si>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</si>
  <si>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</si>
  <si>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</si>
  <si>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</si>
  <si>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</si>
  <si>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</si>
  <si>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</si>
  <si>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</si>
  <si>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</si>
  <si>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</si>
  <si>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</si>
  <si>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</si>
  <si>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</si>
  <si>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</si>
  <si>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</si>
  <si>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</si>
  <si>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</si>
  <si>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</si>
  <si>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</si>
  <si>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</si>
  <si>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</si>
  <si>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</si>
  <si>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</si>
  <si>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</si>
  <si>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</si>
  <si>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</si>
  <si>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</si>
  <si>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</si>
  <si>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</si>
  <si>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</si>
  <si>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</si>
  <si>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</si>
  <si>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</si>
  <si>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</si>
  <si>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</si>
  <si>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</si>
  <si>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</si>
  <si>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</si>
  <si>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</si>
  <si>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</si>
  <si>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</si>
  <si>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</si>
  <si>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</si>
  <si>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</si>
  <si>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</si>
  <si>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</si>
  <si>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</si>
  <si>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</si>
  <si>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</si>
  <si>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</si>
  <si>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</si>
  <si>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</si>
  <si>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</si>
  <si>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</si>
  <si>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</si>
  <si>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</si>
  <si>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</si>
  <si>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</si>
  <si>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</si>
  <si>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</si>
  <si>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</si>
  <si>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</si>
  <si>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</si>
  <si>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</si>
  <si>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</si>
  <si>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</si>
  <si>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</si>
  <si>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</si>
  <si>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</si>
  <si>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</si>
  <si>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</si>
  <si>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</si>
  <si>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</si>
  <si>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</si>
  <si>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</si>
  <si>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</si>
  <si>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</si>
  <si>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</si>
  <si>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</si>
  <si>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</si>
  <si>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</si>
  <si>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</si>
  <si>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</si>
  <si>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</si>
  <si>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</si>
  <si>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</si>
  <si>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</si>
  <si>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</si>
  <si>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</si>
  <si>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</si>
  <si>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</si>
  <si>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</si>
  <si>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</si>
  <si>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</si>
  <si>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</si>
  <si>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</si>
  <si>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</si>
  <si>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</si>
  <si>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</si>
  <si>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</si>
  <si>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</si>
  <si>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</si>
  <si>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</si>
  <si>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</si>
  <si>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</si>
  <si>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</si>
  <si>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</si>
  <si>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</si>
  <si>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</si>
  <si>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</si>
  <si>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</si>
  <si>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</si>
  <si>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</si>
  <si>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</si>
  <si>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</si>
  <si>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</si>
  <si>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</si>
  <si>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</si>
  <si>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</si>
  <si>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</si>
  <si>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</si>
  <si>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</si>
  <si>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</si>
  <si>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</si>
  <si>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</si>
  <si>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</si>
  <si>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</si>
  <si>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</si>
  <si>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</si>
  <si>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</si>
  <si>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</si>
  <si>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</si>
  <si>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</si>
  <si>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</si>
  <si>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</si>
  <si>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</si>
  <si>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</si>
  <si>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</si>
  <si>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</si>
  <si>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</si>
  <si>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</si>
  <si>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</si>
  <si>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</si>
  <si>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</si>
  <si>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</si>
  <si>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</si>
  <si>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</si>
  <si>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</si>
  <si>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</si>
  <si>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</si>
  <si>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</si>
  <si>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</si>
  <si>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</si>
  <si>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</si>
  <si>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</si>
  <si>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</si>
  <si>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</si>
  <si>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</si>
  <si>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</si>
  <si>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</si>
  <si>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</si>
  <si>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</si>
  <si>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</si>
  <si>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</si>
  <si>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</si>
  <si>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</si>
  <si>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</si>
  <si>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</si>
  <si>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</si>
  <si>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</si>
  <si>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</si>
  <si>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</si>
  <si>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</si>
  <si>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</si>
  <si>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</si>
  <si>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</si>
  <si>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</si>
  <si>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</si>
  <si>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</si>
  <si>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</si>
  <si>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</si>
  <si>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</si>
  <si>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</si>
  <si>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</si>
  <si>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</si>
  <si>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</si>
  <si>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</si>
  <si>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</si>
  <si>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</si>
  <si>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</si>
  <si>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</si>
  <si>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</si>
  <si>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</si>
  <si>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</si>
  <si>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</si>
  <si>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</si>
  <si>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</si>
  <si>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</si>
  <si>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</si>
  <si>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</si>
  <si>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</si>
  <si>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</si>
  <si>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</si>
  <si>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</si>
  <si>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</si>
  <si>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</si>
  <si>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</si>
  <si>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</si>
  <si>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</si>
  <si>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</si>
  <si>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</si>
  <si>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</si>
  <si>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</si>
  <si>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</si>
  <si>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</si>
  <si>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</si>
  <si>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</si>
  <si>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</si>
  <si>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</si>
  <si>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</si>
  <si>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</si>
  <si>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</si>
  <si>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</si>
  <si>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</si>
  <si>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</si>
  <si>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</si>
  <si>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</si>
  <si>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</si>
  <si>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</si>
  <si>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</si>
  <si>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</si>
  <si>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</si>
  <si>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</si>
  <si>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</si>
  <si>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</si>
  <si>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</si>
  <si>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</si>
  <si>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</si>
  <si>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</si>
  <si>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</si>
  <si>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</si>
  <si>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</si>
  <si>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</si>
  <si>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</si>
  <si>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</si>
  <si>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</si>
  <si>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</si>
  <si>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</si>
  <si>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</si>
  <si>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</si>
  <si>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</si>
  <si>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</si>
  <si>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</si>
  <si>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</si>
  <si>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</si>
  <si>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</si>
  <si>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</si>
  <si>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</si>
  <si>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</si>
  <si>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</si>
  <si>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</si>
  <si>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</si>
  <si>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</si>
  <si>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</si>
  <si>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</si>
  <si>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</si>
  <si>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</si>
  <si>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</si>
  <si>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</si>
  <si>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</si>
  <si>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</si>
  <si>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</si>
  <si>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</si>
  <si>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</si>
  <si>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</si>
  <si>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</si>
  <si>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</si>
  <si>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</si>
  <si>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</si>
  <si>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</si>
  <si>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</si>
  <si>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</si>
  <si>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</si>
  <si>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</si>
  <si>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</si>
  <si>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</si>
  <si>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</si>
  <si>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</si>
  <si>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</si>
  <si>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</si>
  <si>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</si>
  <si>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</si>
  <si>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</si>
  <si>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</si>
  <si>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</si>
  <si>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</si>
  <si>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</si>
  <si>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</si>
  <si>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</si>
  <si>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</si>
  <si>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</si>
  <si>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</si>
  <si>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</si>
  <si>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</si>
  <si>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</si>
  <si>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</si>
  <si>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</si>
  <si>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</si>
  <si>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</si>
  <si>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</si>
  <si>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</si>
  <si>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</si>
  <si>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</si>
  <si>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</si>
  <si>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</si>
  <si>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</si>
  <si>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</si>
  <si>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</si>
  <si>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</si>
  <si>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</si>
  <si>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</si>
  <si>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</si>
  <si>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</si>
  <si>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</si>
  <si>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</si>
  <si>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</si>
  <si>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</si>
  <si>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</si>
  <si>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</si>
  <si>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</si>
  <si>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</si>
  <si>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</si>
  <si>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</si>
  <si>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</si>
  <si>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</si>
  <si>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</si>
  <si>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</si>
  <si>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</si>
  <si>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</si>
  <si>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</si>
  <si>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</si>
  <si>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</si>
  <si>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</si>
  <si>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</si>
  <si>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</si>
  <si>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</si>
  <si>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</si>
  <si>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</si>
  <si>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</si>
  <si>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</si>
  <si>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</si>
  <si>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</si>
  <si>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</si>
  <si>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</si>
  <si>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</si>
  <si>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</si>
  <si>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</si>
  <si>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</si>
  <si>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</si>
  <si>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</si>
  <si>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</si>
  <si>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</si>
  <si>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</si>
  <si>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</si>
  <si>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</si>
  <si>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</si>
  <si>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</si>
  <si>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</si>
  <si>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</si>
  <si>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</si>
  <si>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</si>
  <si>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</si>
  <si>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</si>
  <si>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</si>
  <si>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</si>
  <si>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</si>
  <si>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</si>
  <si>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</si>
  <si>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</si>
  <si>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</si>
  <si>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</si>
  <si>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</si>
  <si>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</si>
  <si>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</si>
  <si>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</si>
  <si>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</si>
  <si>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</si>
  <si>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</si>
  <si>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</si>
  <si>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</si>
  <si>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</si>
  <si>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</si>
  <si>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</si>
  <si>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</si>
  <si>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</si>
  <si>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</si>
  <si>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</si>
  <si>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</si>
  <si>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</si>
  <si>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</si>
  <si>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</si>
  <si>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</si>
  <si>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</si>
  <si>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</si>
  <si>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</si>
  <si>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</si>
  <si>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</si>
  <si>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</si>
  <si>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</si>
  <si>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</si>
  <si>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</si>
  <si>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</si>
  <si>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</si>
  <si>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</si>
  <si>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</si>
  <si>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</si>
  <si>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</si>
  <si>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</si>
  <si>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</si>
  <si>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</si>
  <si>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</si>
  <si>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</si>
  <si>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</si>
  <si>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</si>
  <si>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</si>
  <si>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</si>
  <si>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</si>
  <si>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</si>
  <si>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</si>
  <si>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</si>
  <si>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</si>
  <si>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</si>
  <si>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</si>
  <si>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</si>
  <si>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</si>
  <si>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</si>
  <si>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</si>
  <si>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</si>
  <si>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</si>
  <si>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</si>
  <si>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</si>
  <si>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</si>
  <si>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</si>
  <si>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</si>
  <si>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</si>
  <si>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</si>
  <si>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</si>
  <si>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</si>
  <si>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</si>
  <si>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</si>
  <si>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</si>
  <si>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</si>
  <si>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</si>
  <si>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</si>
  <si>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</si>
  <si>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</si>
  <si>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</si>
  <si>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</si>
  <si>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</si>
  <si>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</si>
  <si>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</si>
  <si>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</si>
  <si>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</si>
  <si>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</si>
  <si>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</si>
  <si>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</si>
  <si>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</si>
  <si>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</si>
  <si>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</si>
  <si>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</si>
  <si>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</si>
  <si>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</si>
  <si>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</si>
  <si>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</si>
  <si>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</si>
  <si>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</si>
  <si>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</si>
  <si>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</si>
  <si>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</si>
  <si>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</si>
  <si>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</si>
  <si>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</si>
  <si>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</si>
  <si>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</si>
  <si>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</si>
  <si>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</si>
  <si>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</si>
  <si>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</si>
  <si>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</si>
  <si>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</si>
  <si>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</si>
  <si>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</si>
  <si>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</si>
  <si>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</si>
  <si>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</si>
  <si>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</si>
  <si>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</si>
  <si>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</si>
  <si>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</si>
  <si>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</si>
  <si>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</si>
  <si>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</si>
  <si>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</si>
  <si>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</si>
  <si>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</si>
  <si>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</si>
  <si>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</si>
  <si>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</si>
  <si>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</si>
  <si>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</si>
  <si>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</si>
  <si>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</si>
  <si>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</si>
  <si>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</si>
  <si>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</si>
  <si>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</si>
  <si>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</si>
  <si>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</si>
  <si>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</si>
  <si>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</si>
  <si>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</si>
  <si>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</si>
  <si>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</si>
  <si>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</si>
  <si>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</si>
  <si>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</si>
  <si>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</si>
  <si>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</si>
  <si>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</si>
  <si>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</si>
  <si>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</si>
  <si>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</si>
  <si>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</si>
  <si>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</si>
  <si>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</si>
  <si>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</si>
  <si>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</si>
  <si>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</si>
  <si>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</si>
  <si>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</si>
  <si>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</si>
  <si>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</si>
  <si>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</si>
  <si>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</si>
  <si>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</si>
  <si>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</si>
  <si>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</si>
  <si>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</si>
  <si>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</si>
  <si>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</si>
  <si>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</si>
  <si>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</si>
  <si>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</si>
  <si>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</si>
  <si>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</si>
  <si>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</si>
  <si>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</si>
  <si>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</si>
  <si>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</si>
  <si>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</si>
  <si>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</si>
  <si>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</si>
  <si>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</si>
  <si>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</si>
  <si>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</si>
  <si>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</si>
  <si>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</si>
  <si>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</si>
  <si>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</si>
  <si>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</si>
  <si>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</si>
  <si>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</si>
  <si>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</si>
  <si>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</si>
  <si>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</si>
  <si>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</si>
  <si>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</si>
  <si>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</si>
  <si>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</si>
  <si>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</si>
  <si>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</si>
  <si>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</si>
  <si>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</si>
  <si>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</si>
  <si>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</si>
  <si>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</si>
  <si>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</si>
  <si>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</si>
  <si>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</si>
  <si>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</si>
  <si>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</si>
  <si>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</si>
  <si>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</si>
  <si>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</si>
  <si>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</si>
  <si>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</si>
  <si>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</si>
  <si>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</si>
  <si>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</si>
  <si>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</si>
  <si>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</si>
  <si>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</si>
  <si>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</si>
  <si>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</si>
  <si>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</si>
  <si>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</si>
  <si>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</si>
  <si>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</si>
  <si>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</si>
  <si>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</si>
  <si>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</si>
  <si>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</si>
  <si>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</si>
  <si>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</si>
  <si>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</si>
  <si>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</si>
  <si>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</si>
  <si>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</si>
  <si>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</si>
  <si>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</si>
  <si>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</si>
  <si>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</si>
  <si>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</si>
  <si>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</si>
  <si>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</si>
  <si>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</si>
  <si>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</si>
  <si>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</si>
  <si>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</si>
  <si>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</si>
  <si>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</si>
  <si>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</si>
  <si>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</si>
  <si>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</si>
  <si>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</si>
  <si>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</si>
  <si>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</si>
  <si>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</si>
  <si>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</si>
  <si>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</si>
  <si>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</si>
  <si>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</si>
  <si>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</si>
  <si>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</si>
  <si>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</si>
  <si>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</si>
  <si>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</si>
  <si>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</si>
  <si>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</si>
  <si>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</si>
  <si>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</si>
  <si>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</si>
  <si>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</si>
  <si>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</si>
  <si>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</si>
  <si>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</si>
  <si>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</si>
  <si>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</si>
  <si>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</si>
  <si>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</si>
  <si>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</si>
  <si>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</si>
  <si>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</si>
  <si>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</si>
  <si>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</si>
  <si>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</si>
  <si>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</si>
  <si>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</si>
  <si>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</si>
  <si>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</si>
  <si>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</si>
  <si>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</si>
  <si>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</si>
  <si>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</si>
  <si>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</si>
  <si>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</si>
  <si>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</si>
  <si>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</si>
  <si>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</si>
  <si>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</si>
  <si>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</si>
  <si>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</si>
  <si>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</si>
  <si>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</si>
  <si>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</si>
  <si>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</si>
  <si>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</si>
  <si>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</si>
  <si>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</si>
  <si>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</si>
  <si>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</si>
  <si>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</si>
  <si>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</si>
  <si>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</si>
  <si>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</si>
  <si>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</si>
  <si>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</si>
  <si>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</si>
  <si>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</si>
  <si>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</si>
  <si>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</si>
  <si>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</si>
  <si>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</si>
  <si>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</si>
  <si>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</si>
  <si>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</si>
  <si>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</si>
  <si>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</si>
  <si>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</si>
  <si>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</si>
  <si>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</si>
  <si>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</si>
  <si>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</si>
  <si>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</si>
  <si>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</si>
  <si>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</si>
  <si>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</si>
  <si>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</si>
  <si>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</si>
  <si>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</si>
  <si>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</si>
  <si>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</si>
  <si>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</si>
  <si>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</si>
  <si>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</si>
  <si>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</si>
  <si>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</si>
  <si>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</si>
  <si>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</si>
  <si>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</si>
  <si>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</si>
  <si>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</si>
  <si>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</si>
  <si>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</si>
  <si>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</si>
  <si>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</si>
  <si>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</si>
  <si>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</si>
  <si>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</si>
  <si>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</si>
  <si>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</si>
  <si>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</si>
  <si>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</si>
  <si>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</si>
  <si>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</si>
  <si>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</si>
  <si>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</si>
  <si>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</si>
  <si>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</si>
  <si>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</si>
  <si>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</si>
  <si>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</si>
  <si>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</si>
  <si>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</si>
  <si>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</si>
  <si>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</si>
  <si>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</si>
  <si>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</si>
  <si>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</si>
  <si>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</si>
  <si>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</si>
  <si>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</si>
  <si>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</si>
  <si>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</si>
  <si>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</si>
  <si>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</si>
  <si>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</si>
  <si>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</si>
  <si>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</si>
  <si>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</si>
  <si>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</si>
  <si>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</si>
  <si>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</si>
  <si>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</si>
  <si>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</si>
  <si>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</si>
  <si>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</si>
  <si>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</si>
  <si>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</si>
  <si>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</si>
  <si>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</si>
  <si>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</si>
  <si>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</si>
  <si>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</si>
  <si>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</si>
  <si>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</si>
  <si>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</si>
  <si>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</si>
  <si>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</si>
  <si>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</si>
  <si>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</si>
  <si>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</si>
  <si>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</si>
  <si>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</si>
  <si>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</si>
  <si>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</si>
  <si>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</si>
  <si>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</si>
  <si>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</si>
  <si>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</si>
  <si>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</si>
  <si>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</si>
  <si>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</si>
  <si>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</si>
  <si>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</si>
  <si>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</si>
  <si>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</si>
  <si>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</si>
  <si>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</si>
  <si>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</si>
  <si>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</si>
  <si>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</si>
  <si>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</si>
  <si>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</si>
  <si>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</si>
  <si>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</si>
  <si>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</si>
  <si>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</si>
  <si>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</si>
  <si>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</si>
  <si>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</si>
  <si>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</si>
  <si>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</si>
  <si>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</si>
  <si>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</si>
  <si>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</si>
  <si>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</si>
  <si>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</si>
  <si>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</si>
  <si>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</si>
  <si>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</si>
  <si>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</si>
  <si>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</si>
  <si>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</si>
  <si>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</si>
  <si>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</si>
  <si>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</si>
  <si>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</si>
  <si>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</si>
  <si>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</si>
  <si>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</si>
  <si>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</si>
  <si>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</si>
  <si>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</si>
  <si>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</si>
  <si>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</si>
  <si>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</si>
  <si>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</si>
  <si>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</si>
  <si>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</si>
  <si>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</si>
  <si>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</si>
  <si>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</si>
  <si>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</si>
  <si>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</si>
  <si>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</si>
  <si>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</si>
  <si>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</si>
  <si>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</si>
  <si>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</si>
  <si>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</si>
  <si>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</si>
  <si>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</si>
  <si>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</si>
  <si>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</si>
  <si>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</si>
  <si>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</si>
  <si>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</si>
  <si>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</si>
  <si>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</si>
  <si>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</si>
  <si>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</si>
  <si>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</si>
  <si>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</si>
  <si>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</si>
  <si>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</si>
  <si>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</si>
  <si>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</si>
  <si>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</si>
  <si>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</si>
  <si>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</si>
  <si>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</si>
  <si>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</si>
  <si>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</si>
  <si>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</si>
  <si>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</si>
  <si>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</si>
  <si>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</si>
  <si>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</si>
  <si>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</si>
  <si>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</si>
  <si>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</si>
  <si>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</si>
  <si>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</si>
  <si>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</si>
  <si>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</si>
  <si>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</si>
  <si>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</si>
  <si>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</si>
  <si>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</si>
  <si>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</si>
  <si>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</si>
  <si>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</si>
  <si>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</si>
  <si>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</si>
  <si>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</si>
  <si>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</si>
  <si>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</si>
  <si>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</si>
  <si>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</si>
  <si>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</si>
  <si>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</si>
  <si>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</si>
  <si>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</si>
  <si>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</si>
  <si>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</si>
  <si>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</si>
  <si>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</si>
  <si>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</si>
  <si>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</si>
  <si>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</si>
  <si>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</si>
  <si>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</si>
  <si>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</si>
  <si>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</si>
  <si>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</si>
  <si>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</si>
  <si>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</si>
  <si>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</si>
  <si>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</si>
  <si>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</si>
  <si>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</si>
  <si>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</si>
  <si>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</si>
  <si>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</si>
  <si>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</si>
  <si>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</si>
  <si>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</si>
  <si>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</si>
  <si>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</si>
  <si>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</si>
  <si>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</si>
  <si>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</si>
  <si>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</si>
  <si>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</si>
  <si>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</si>
  <si>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</si>
  <si>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</si>
  <si>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</si>
  <si>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</si>
  <si>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</si>
  <si>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</si>
  <si>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</si>
  <si>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</si>
  <si>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</si>
  <si>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</si>
  <si>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</si>
  <si>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</si>
  <si>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</si>
  <si>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</si>
  <si>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</si>
  <si>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</si>
  <si>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</si>
  <si>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</si>
  <si>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</si>
  <si>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</si>
  <si>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</si>
  <si>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</si>
  <si>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</si>
  <si>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</si>
  <si>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</si>
  <si>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</si>
  <si>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</si>
  <si>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</si>
  <si>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</si>
  <si>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</si>
  <si>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</si>
  <si>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</si>
  <si>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</si>
  <si>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</si>
  <si>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</si>
  <si>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</si>
  <si>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</si>
  <si>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</si>
  <si>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</si>
  <si>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</si>
  <si>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</si>
  <si>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</si>
  <si>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</si>
  <si>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</si>
  <si>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</si>
  <si>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</si>
  <si>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</si>
  <si>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</si>
  <si>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</si>
  <si>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</si>
  <si>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</si>
  <si>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</si>
  <si>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</si>
  <si>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</si>
  <si>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</si>
  <si>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</si>
  <si>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</si>
  <si>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</si>
  <si>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</si>
  <si>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</si>
  <si>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</si>
  <si>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</si>
  <si>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</si>
  <si>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</si>
  <si>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</si>
  <si>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</si>
  <si>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</si>
  <si>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</si>
  <si>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</si>
  <si>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</si>
  <si>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</si>
  <si>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</si>
  <si>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</si>
  <si>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</si>
  <si>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</si>
  <si>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</si>
  <si>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</si>
  <si>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</si>
  <si>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</si>
  <si>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</si>
  <si>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</si>
  <si>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</si>
  <si>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</si>
  <si>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</si>
  <si>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</si>
  <si>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</si>
  <si>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</si>
  <si>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</si>
  <si>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</si>
  <si>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</si>
  <si>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</si>
  <si>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</si>
  <si>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</si>
  <si>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</si>
  <si>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</si>
  <si>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</si>
  <si>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</si>
  <si>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</si>
  <si>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</si>
  <si>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</si>
  <si>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</si>
  <si>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</si>
  <si>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</si>
  <si>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</si>
  <si>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</si>
  <si>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</si>
  <si>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</si>
  <si>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</si>
  <si>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</si>
  <si>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</si>
  <si>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</si>
  <si>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</si>
  <si>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</si>
  <si>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</si>
  <si>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</si>
  <si>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</si>
  <si>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</si>
  <si>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</si>
  <si>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</si>
  <si>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</si>
  <si>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</si>
  <si>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</si>
  <si>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</si>
  <si>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</si>
  <si>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</si>
  <si>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</si>
  <si>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</si>
  <si>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</si>
  <si>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</si>
  <si>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</si>
  <si>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</si>
  <si>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</si>
  <si>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</si>
  <si>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</si>
  <si>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</si>
  <si>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</si>
  <si>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</si>
  <si>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</si>
  <si>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</si>
  <si>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</si>
  <si>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</si>
  <si>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</si>
  <si>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</si>
  <si>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</si>
  <si>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</si>
  <si>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</si>
  <si>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</si>
  <si>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</si>
  <si>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</si>
  <si>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</si>
  <si>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</si>
  <si>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</si>
  <si>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</si>
  <si>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</si>
  <si>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</si>
  <si>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</si>
  <si>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</si>
  <si>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</si>
  <si>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</si>
  <si>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</si>
  <si>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</si>
  <si>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</si>
  <si>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</si>
  <si>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</si>
  <si>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</si>
  <si>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</si>
  <si>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</si>
  <si>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</si>
  <si>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</si>
  <si>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</si>
  <si>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</si>
  <si>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</si>
  <si>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</si>
  <si>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</si>
  <si>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</si>
  <si>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</si>
  <si>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</si>
  <si>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</si>
  <si>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</si>
  <si>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</si>
  <si>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</si>
  <si>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</si>
  <si>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</si>
  <si>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</si>
  <si>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</si>
  <si>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</si>
  <si>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</si>
  <si>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</si>
  <si>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</si>
  <si>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</si>
  <si>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</si>
  <si>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</si>
  <si>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</si>
  <si>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</si>
  <si>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</si>
  <si>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</si>
  <si>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</si>
  <si>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</si>
  <si>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</si>
  <si>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</si>
  <si>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</si>
  <si>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</si>
  <si>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</si>
  <si>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</si>
  <si>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</si>
  <si>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</si>
  <si>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</si>
  <si>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</si>
  <si>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</si>
  <si>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</si>
  <si>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</si>
  <si>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</si>
  <si>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</si>
  <si>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</si>
  <si>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</si>
  <si>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</si>
  <si>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</si>
  <si>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</si>
  <si>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</si>
  <si>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</si>
  <si>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</si>
  <si>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</si>
  <si>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</si>
  <si>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</si>
  <si>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</si>
  <si>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</si>
  <si>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</si>
  <si>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</si>
  <si>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</si>
  <si>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</si>
  <si>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</si>
  <si>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</si>
  <si>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</si>
  <si>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</si>
  <si>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</si>
  <si>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</si>
  <si>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</si>
  <si>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</si>
  <si>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</si>
  <si>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</si>
  <si>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</si>
  <si>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</si>
  <si>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</si>
  <si>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</si>
  <si>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</si>
  <si>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</si>
  <si>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</si>
  <si>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</si>
  <si>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</si>
  <si>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</si>
  <si>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</si>
  <si>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</si>
  <si>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</si>
  <si>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</si>
  <si>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</si>
  <si>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</si>
  <si>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</si>
  <si>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</si>
  <si>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</si>
  <si>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</si>
  <si>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</si>
  <si>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</si>
  <si>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</si>
  <si>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</si>
  <si>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</si>
  <si>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</si>
  <si>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</si>
  <si>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</si>
  <si>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</si>
  <si>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</si>
  <si>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</si>
  <si>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</si>
  <si>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</si>
  <si>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</si>
  <si>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</si>
  <si>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</si>
  <si>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</si>
  <si>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</si>
  <si>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</si>
  <si>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</si>
  <si>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</si>
  <si>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</si>
  <si>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</si>
  <si>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</si>
  <si>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</si>
  <si>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</si>
  <si>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</si>
  <si>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</si>
  <si>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</si>
  <si>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</si>
  <si>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</si>
  <si>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</si>
  <si>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</si>
  <si>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</si>
  <si>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</si>
  <si>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</si>
  <si>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</si>
  <si>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</si>
  <si>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</si>
  <si>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</si>
  <si>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</si>
  <si>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</si>
  <si>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</si>
  <si>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</si>
  <si>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</si>
  <si>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</si>
  <si>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</si>
  <si>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</si>
  <si>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</si>
  <si>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</si>
  <si>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</si>
  <si>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</si>
  <si>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</si>
  <si>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</si>
  <si>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</si>
  <si>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</si>
  <si>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</si>
  <si>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</si>
  <si>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</si>
  <si>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</si>
  <si>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</si>
  <si>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</si>
  <si>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</si>
  <si>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</si>
  <si>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</si>
  <si>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</si>
  <si>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</si>
  <si>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</si>
  <si>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</si>
  <si>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</si>
  <si>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</si>
  <si>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</si>
  <si>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</si>
  <si>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</si>
  <si>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</si>
  <si>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</si>
  <si>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</si>
  <si>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</si>
  <si>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</si>
  <si>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</si>
  <si>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</si>
  <si>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</si>
  <si>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</si>
  <si>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</si>
  <si>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</si>
  <si>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</si>
  <si>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</si>
  <si>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</si>
  <si>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</si>
  <si>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</si>
  <si>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</si>
  <si>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</si>
  <si>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</si>
  <si>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</si>
  <si>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</si>
  <si>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</si>
  <si>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</si>
  <si>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</si>
  <si>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</si>
  <si>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</si>
  <si>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</si>
  <si>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</si>
  <si>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</si>
  <si>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</si>
  <si>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</si>
  <si>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</si>
  <si>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</si>
  <si>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</si>
  <si>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</si>
  <si>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</si>
  <si>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</si>
  <si>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</si>
  <si>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</si>
  <si>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</si>
  <si>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</si>
  <si>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</si>
  <si>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</si>
  <si>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</si>
  <si>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</si>
  <si>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</si>
  <si>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</si>
  <si>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</si>
  <si>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</si>
  <si>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</si>
  <si>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</si>
  <si>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</si>
  <si>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</si>
  <si>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</si>
  <si>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</si>
  <si>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</si>
  <si>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</si>
  <si>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</si>
  <si>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</si>
  <si>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</si>
  <si>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</si>
  <si>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</si>
  <si>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</si>
  <si>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</si>
  <si>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</si>
  <si>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</si>
  <si>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</si>
  <si>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</si>
  <si>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</si>
  <si>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</si>
  <si>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</si>
  <si>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</si>
  <si>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</si>
  <si>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</si>
  <si>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</si>
  <si>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</si>
  <si>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</si>
  <si>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</si>
  <si>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</si>
  <si>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</si>
  <si>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</si>
  <si>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</si>
  <si>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</si>
  <si>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</si>
  <si>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</si>
  <si>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</si>
  <si>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</si>
  <si>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</si>
  <si>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</si>
  <si>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</si>
  <si>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</si>
  <si>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</si>
  <si>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</si>
  <si>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</si>
  <si>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</si>
  <si>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</si>
  <si>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</si>
  <si>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</si>
  <si>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</si>
  <si>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</si>
  <si>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</si>
  <si>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</si>
  <si>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</si>
  <si>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</si>
  <si>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</si>
  <si>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</si>
  <si>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</si>
  <si>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</si>
  <si>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</si>
  <si>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</si>
  <si>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</si>
  <si>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</si>
  <si>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</si>
  <si>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</si>
  <si>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</si>
  <si>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</si>
  <si>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</si>
  <si>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</si>
  <si>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</si>
  <si>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</si>
  <si>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</si>
  <si>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</si>
  <si>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</si>
  <si>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</si>
  <si>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</si>
  <si>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</si>
  <si>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</si>
  <si>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</si>
  <si>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</si>
  <si>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</si>
  <si>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</si>
  <si>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</si>
  <si>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</si>
  <si>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</si>
  <si>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</si>
  <si>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</si>
  <si>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</si>
  <si>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</si>
  <si>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</si>
  <si>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</si>
  <si>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</si>
  <si>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</si>
  <si>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</si>
  <si>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</si>
  <si>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</si>
  <si>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</si>
  <si>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</si>
  <si>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</si>
  <si>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</si>
  <si>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</si>
  <si>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</si>
  <si>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</si>
  <si>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</si>
  <si>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</si>
  <si>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</si>
  <si>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</si>
  <si>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</si>
  <si>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</si>
  <si>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</si>
  <si>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</si>
  <si>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</si>
  <si>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</si>
  <si>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</si>
  <si>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</si>
  <si>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</si>
  <si>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</si>
  <si>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</si>
  <si>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</si>
  <si>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</si>
  <si>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</si>
  <si>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</si>
  <si>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</si>
  <si>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</si>
  <si>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</si>
  <si>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</si>
  <si>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</si>
  <si>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</si>
  <si>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</si>
  <si>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</si>
  <si>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</si>
  <si>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</si>
  <si>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</si>
  <si>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</si>
  <si>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</si>
  <si>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</si>
  <si>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</si>
  <si>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</si>
  <si>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</si>
  <si>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</si>
  <si>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</si>
  <si>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</si>
  <si>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</si>
  <si>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</si>
  <si>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</si>
  <si>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</si>
  <si>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</si>
  <si>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</si>
  <si>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</si>
  <si>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</si>
  <si>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</si>
  <si>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</si>
  <si>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</si>
  <si>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</si>
  <si>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</si>
  <si>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</si>
  <si>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</si>
  <si>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</si>
  <si>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</si>
  <si>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</si>
  <si>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</si>
  <si>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</si>
  <si>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</si>
  <si>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</si>
  <si>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</si>
  <si>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</si>
  <si>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</si>
  <si>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</si>
  <si>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</si>
  <si>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</si>
  <si>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</si>
  <si>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</si>
  <si>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</si>
  <si>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</si>
  <si>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</si>
  <si>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</si>
  <si>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</si>
  <si>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</si>
  <si>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</si>
  <si>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</si>
  <si>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</si>
  <si>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</si>
  <si>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</si>
  <si>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</si>
  <si>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</si>
  <si>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</si>
  <si>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</si>
  <si>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</si>
  <si>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</si>
  <si>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</si>
  <si>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</si>
  <si>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</si>
  <si>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</si>
  <si>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</si>
  <si>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</si>
  <si>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</si>
  <si>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</si>
  <si>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</si>
  <si>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</si>
  <si>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</si>
  <si>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</si>
  <si>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</si>
  <si>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</si>
  <si>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</si>
  <si>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</si>
  <si>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</si>
  <si>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</si>
  <si>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</si>
  <si>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</si>
  <si>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</si>
  <si>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</si>
  <si>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</si>
  <si>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</si>
  <si>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</si>
  <si>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</si>
  <si>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</si>
  <si>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</si>
  <si>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</si>
  <si>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</si>
  <si>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</si>
  <si>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</si>
  <si>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</si>
  <si>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</si>
  <si>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</si>
  <si>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</si>
  <si>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</si>
  <si>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</si>
  <si>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</si>
  <si>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</si>
  <si>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</si>
  <si>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</si>
  <si>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</si>
  <si>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</si>
  <si>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</si>
  <si>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</si>
  <si>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</si>
  <si>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</si>
  <si>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</si>
  <si>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</si>
  <si>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</si>
  <si>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</si>
  <si>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</si>
  <si>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</si>
  <si>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</si>
  <si>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</si>
  <si>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</si>
  <si>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</si>
  <si>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</si>
  <si>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</si>
  <si>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</si>
  <si>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</si>
  <si>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</si>
  <si>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</si>
  <si>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</si>
  <si>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</si>
  <si>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</si>
  <si>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</si>
  <si>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</si>
  <si>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</si>
  <si>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</si>
  <si>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</si>
  <si>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</si>
  <si>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</si>
  <si>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</si>
  <si>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</si>
  <si>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</si>
  <si>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</si>
  <si>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</si>
  <si>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</si>
  <si>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</si>
  <si>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</si>
  <si>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</si>
  <si>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</si>
  <si>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</si>
  <si>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</si>
  <si>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</si>
  <si>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</si>
  <si>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</si>
  <si>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</si>
  <si>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</si>
  <si>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</si>
  <si>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</si>
  <si>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</si>
  <si>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</si>
  <si>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</si>
  <si>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</si>
  <si>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</si>
  <si>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</si>
  <si>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</si>
  <si>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</si>
  <si>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</si>
  <si>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</si>
  <si>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</si>
  <si>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</si>
  <si>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</si>
  <si>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</si>
  <si>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</si>
  <si>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</si>
  <si>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</si>
  <si>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</si>
  <si>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</si>
  <si>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</si>
  <si>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</si>
  <si>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</si>
  <si>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</si>
  <si>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</si>
  <si>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</si>
  <si>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</si>
  <si>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</si>
  <si>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</si>
  <si>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</si>
  <si>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</si>
  <si>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</si>
  <si>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</si>
  <si>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</si>
  <si>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</si>
  <si>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</si>
  <si>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</si>
  <si>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</si>
  <si>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</si>
  <si>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</si>
  <si>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</si>
  <si>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</si>
  <si>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</si>
  <si>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</si>
  <si>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</si>
  <si>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</si>
  <si>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</si>
  <si>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</si>
  <si>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</si>
  <si>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</si>
  <si>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</si>
  <si>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</si>
  <si>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</si>
  <si>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</si>
  <si>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</si>
  <si>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</si>
  <si>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</si>
  <si>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</si>
  <si>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</si>
  <si>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</si>
  <si>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</si>
  <si>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</si>
  <si>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</si>
  <si>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</si>
  <si>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</si>
  <si>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</si>
  <si>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</si>
  <si>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</si>
  <si>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</si>
  <si>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</si>
  <si>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</si>
  <si>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</si>
  <si>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</si>
  <si>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</si>
  <si>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</si>
  <si>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</si>
  <si>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</si>
  <si>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</si>
  <si>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</si>
  <si>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</si>
  <si>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</si>
  <si>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</si>
  <si>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</si>
  <si>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</si>
  <si>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</si>
  <si>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</si>
  <si>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</si>
  <si>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</si>
  <si>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</si>
  <si>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</si>
  <si>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</si>
  <si>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</si>
  <si>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</si>
  <si>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</si>
  <si>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</si>
  <si>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</si>
  <si>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</si>
  <si>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</si>
  <si>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</si>
  <si>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</si>
  <si>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</si>
  <si>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</si>
  <si>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</si>
  <si>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</si>
  <si>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</si>
  <si>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</si>
  <si>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</si>
  <si>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</si>
  <si>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</si>
  <si>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</si>
  <si>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</si>
  <si>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</si>
  <si>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</si>
  <si>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</si>
  <si>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</si>
  <si>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</si>
  <si>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</si>
  <si>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</si>
  <si>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</si>
  <si>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</si>
  <si>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</si>
  <si>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</si>
  <si>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</si>
  <si>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</si>
  <si>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</si>
  <si>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</si>
  <si>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</si>
  <si>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</si>
  <si>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</si>
  <si>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</si>
  <si>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</si>
  <si>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</si>
  <si>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</si>
  <si>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</si>
  <si>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</si>
  <si>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</si>
  <si>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</si>
  <si>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</si>
  <si>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</si>
  <si>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</si>
  <si>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</si>
  <si>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</si>
  <si>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</si>
  <si>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</si>
  <si>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</si>
  <si>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</si>
  <si>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</si>
  <si>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</si>
  <si>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</si>
  <si>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</si>
  <si>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</si>
  <si>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</si>
  <si>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</si>
  <si>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</si>
  <si>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</si>
  <si>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</si>
  <si>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</si>
  <si>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</si>
  <si>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</si>
  <si>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</si>
  <si>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</si>
  <si>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</si>
  <si>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</si>
  <si>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</si>
  <si>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</si>
  <si>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</si>
  <si>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</si>
  <si>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</si>
  <si>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</si>
  <si>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</si>
  <si>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</si>
  <si>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</si>
  <si>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</si>
  <si>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</si>
  <si>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</si>
  <si>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</si>
  <si>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</si>
  <si>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</si>
  <si>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</si>
  <si>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</si>
  <si>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</si>
  <si>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</si>
  <si>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</si>
  <si>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</si>
  <si>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</si>
  <si>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</si>
  <si>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</si>
  <si>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</si>
  <si>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</si>
  <si>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</si>
  <si>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</si>
  <si>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</si>
  <si>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</si>
  <si>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</si>
  <si>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</si>
  <si>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</si>
  <si>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</si>
  <si>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</si>
  <si>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</si>
  <si>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</si>
  <si>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</si>
  <si>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</si>
  <si>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</si>
  <si>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</si>
  <si>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</si>
  <si>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</si>
  <si>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</si>
  <si>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</si>
  <si>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</si>
  <si>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</si>
  <si>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</si>
  <si>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</si>
  <si>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</si>
  <si>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</si>
  <si>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</si>
  <si>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</si>
  <si>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</si>
  <si>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</si>
  <si>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</si>
  <si>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</si>
  <si>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</si>
  <si>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</si>
  <si>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</si>
  <si>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</si>
  <si>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</si>
  <si>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</si>
  <si>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</si>
  <si>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</si>
  <si>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</si>
  <si>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</si>
  <si>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</si>
  <si>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</si>
  <si>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</si>
  <si>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</si>
  <si>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</si>
  <si>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</si>
  <si>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</si>
  <si>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</si>
  <si>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</si>
  <si>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</si>
  <si>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</si>
  <si>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</si>
  <si>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</si>
  <si>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</si>
  <si>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</si>
  <si>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</si>
  <si>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</si>
  <si>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</si>
  <si>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</si>
  <si>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</si>
  <si>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</si>
  <si>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</si>
  <si>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</si>
  <si>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</si>
  <si>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</si>
  <si>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</si>
  <si>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</si>
  <si>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</si>
  <si>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</si>
  <si>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</si>
  <si>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</si>
  <si>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</si>
  <si>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</si>
  <si>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</si>
  <si>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</si>
  <si>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</si>
  <si>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</si>
  <si>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</si>
  <si>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</si>
  <si>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</si>
  <si>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</si>
  <si>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</si>
  <si>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</si>
  <si>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</si>
  <si>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</si>
  <si>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</si>
  <si>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</si>
  <si>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</si>
  <si>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</si>
  <si>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</si>
  <si>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</si>
  <si>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</si>
  <si>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</si>
  <si>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</si>
  <si>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</si>
  <si>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</si>
  <si>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</si>
  <si>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</si>
  <si>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</si>
  <si>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</si>
  <si>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</si>
  <si>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</si>
  <si>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</si>
  <si>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</si>
  <si>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</si>
  <si>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</si>
  <si>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</si>
  <si>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</si>
  <si>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</si>
  <si>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</si>
  <si>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</si>
  <si>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</si>
  <si>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</si>
  <si>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</si>
  <si>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</si>
  <si>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</si>
  <si>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</si>
  <si>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</si>
  <si>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</si>
  <si>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</si>
  <si>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</si>
  <si>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</si>
  <si>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</si>
  <si>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</si>
  <si>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</si>
  <si>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</si>
  <si>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</si>
  <si>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</si>
  <si>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</si>
  <si>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</si>
  <si>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</si>
  <si>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</si>
  <si>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</si>
  <si>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</si>
  <si>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</si>
  <si>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</si>
  <si>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</si>
  <si>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</si>
  <si>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</si>
  <si>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</si>
  <si>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</si>
  <si>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</si>
  <si>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</si>
  <si>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</si>
  <si>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</si>
  <si>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</si>
  <si>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</si>
  <si>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</si>
  <si>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</si>
  <si>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</si>
  <si>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</si>
  <si>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</si>
  <si>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</si>
  <si>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</si>
  <si>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</si>
  <si>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</si>
  <si>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</si>
  <si>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</si>
  <si>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</si>
  <si>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</si>
  <si>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</si>
  <si>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NO PCM</t>
  </si>
  <si>
    <t>Family building access night door close</t>
  </si>
  <si>
    <t>PCM-20251123-00000296</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</si>
  <si>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</si>
  <si>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</si>
  <si>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</si>
  <si>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</si>
  <si>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</si>
  <si>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</si>
  <si>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</si>
  <si>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</si>
  <si>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</si>
  <si>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</si>
  <si>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</si>
  <si>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</si>
  <si>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</si>
  <si>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</si>
  <si>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TT-20251122-00557 , NO PCM</t>
  </si>
  <si>
    <t xml:space="preserve"> team found power available at sceco meter and main door closed and owner not responding the call</t>
  </si>
  <si>
    <t>PCM-20251122-00001548</t>
  </si>
  <si>
    <t>site under night access due to Site located in deep desert &amp; dangerous area	and team will check by morning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</si>
</sst>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321.25914386574004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45984.207569791666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45984.207569791666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45984.207569791666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45984.207569791666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45984.207569791666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45984.207569791666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45984.207569791666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45984.207569791666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45984.207569791666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45984.207569791666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45984.207569791666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45984.207569791666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45984.207569791666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45984.207569791666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45984.207569791666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45984.207569791666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45984.207569791666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45984.207569791666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45984.207569791666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45984.207569791666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45984.207569791666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45984.207569791666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45984.207569791666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45984.207569791666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45984.207569791666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45984.207569791666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45984.207569791666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45984.207569791666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45984.207569791666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45984.207569791666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45984.207569791666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45984.207569791666</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45984.207569791666</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DD9DD12A-D0A3-49B4-A215-B3CCBD78CAE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159.20773182870471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45984.207569791666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45984.207569791666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45984.207569791666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45984.207569791666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45984.207569791666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45984.207569791666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45984.207569791666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45984.207569791666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45984.207569791666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45984.207569791666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45984.207569791666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45984.207569791666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45984.207569791666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45984.207569791666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45984.207569791666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45984.207569791666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45984.207569791666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45984.207569791666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45984.207569791666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45984.207569791666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45984.207569791666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45984.207569791666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45984.207569791666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45984.207569791666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45984.207569791666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45984.207569791666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45984.207569791666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45984.207569791666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45984.207569791666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45984.207569791666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45984.207569791666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45984.207569791666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45984.207569791666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45984.207569791666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45984.207569791666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45984.207569791666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45984.207569791666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45984.207569791666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45984.207569791666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45984.207569791666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45984.207569791666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45984.207569791666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45984.207569791666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45984.207569791666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45984.207569791666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45984.207569791666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45984.207569791666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45984.207569791666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45984.207569791666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45984.207569791666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45984.207569791666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45984.207569791666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45984.207569791666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45984.207569791666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45984.207569791666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45984.207569791666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45984.207569791666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45984.207569791666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45984.207569791666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45984.207569791666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45984.207569791666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45984.207569791666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45984.207569791666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45984.207569791666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45984.207569791666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45984.207569791666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45984.207569791666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45984.207569791666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45984.207569791666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45984.207569791666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45984.207569791666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45984.207569791666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45984.207569791666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45984.207569791666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45984.207569791666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45984.207569791666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45984.207569791666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45984.207569791666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45984.207569791666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45984.207569791666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45984.207569791666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45984.207569791666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45984.207569791666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45984.207569791666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45984.207569791666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45984.207569791666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45984.207569791666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45984.207569791666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45984.207569791666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45984.207569791666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45984.207569791666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45984.207569791666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45984.207569791666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45984.207569791666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45984.207569791666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45984.207569791666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45984.207569791666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45984.207569791666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45984.207569791666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45984.207569791666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45984.207569791666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45984.207569791666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45984.207569791666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45984.207569791666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45984.207569791666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45984.207569791666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45984.207569791666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45984.207569791666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45984.207569791666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45984.207569791666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45984.207569791666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45984.207569791666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45984.207569791666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45984.207569791666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45984.207569791666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45984.207569791666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45984.207569791666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45984.207569791666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45984.207569791666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45984.207569791666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45984.207569791666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45984.207569791666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45984.207569791666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45984.207569791666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45984.207569791666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45984.207569791666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45984.207569791666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45984.207569791666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45984.207569791666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45984.207569791666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45984.207569791666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45984.207569791666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45984.207569791666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45984.207569791666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45984.207569791666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45984.207569791666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45984.207569791666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45984.207569791666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45984.207569791666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45984.207569791666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45984.207569791666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45984.207569791666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45984.207569791666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45984.207569791666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45984.207569791666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45984.207569791666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45984.207569791666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45984.207569791666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45984.207569791666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45984.207569791666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45984.207569791666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45984.207569791666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45984.207569791666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45984.207569791666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45984.207569791666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45984.207569791666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45984.207569791666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45984.207569791666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45984.207569791666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45984.207569791666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45984.207569791666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45984.207569791666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45984.207569791666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45984.207569791666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45984.207569791666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45984.207569791666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45984.207569791666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45984.207569791666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45984.207569791666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45984.207569791666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45984.207569791666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45984.207569791666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45984.207569791666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45984.207569791666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45984.207569791666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45984.207569791666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45984.207569791666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45984.207569791666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45984.207569791666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45984.207569791666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45984.207569791666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45984.207569791666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45984.207569791666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45984.207569791666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45984.207569791666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45984.207569791666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45984.207569791666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45984.207569791666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45984.207569791666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45984.207569791666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45984.207569791666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45984.207569791666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45984.207569791666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45984.207569791666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45984.207569791666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45984.207569791666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45984.207569791666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45984.207569791666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45984.207569791666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45984.207569791666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45984.207569791666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45984.207569791666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45984.207569791666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45984.207569791666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45984.207569791666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45984.207569791666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45984.207569791666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45984.207569791666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45984.207569791666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45984.207569791666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45984.207569791666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45984.207569791666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45984.207569791666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45984.207569791666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45984.207569791666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45984.207569791666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45984.207569791666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45984.207569791666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45984.207569791666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45984.207569791666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45984.207569791666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45984.207569791666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45984.207569791666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45984.207569791666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45984.207569791666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45984.207569791666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45984.207569791666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45984.207569791666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45984.207569791666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45984.207569791666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45984.207569791666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45984.207569791666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45984.207569791666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45984.207569791666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45984.207569791666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45984.207569791666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45984.207569791666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45984.207569791666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45984.207569791666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45984.207569791666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45984.207569791666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45984.207569791666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45984.207569791666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45984.207569791666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45984.207569791666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45984.207569791666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45984.207569791666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45984.207569791666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45984.207569791666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45984.207569791666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45984.207569791666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45984.207569791666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45984.207569791666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45984.207569791666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45984.207569791666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45984.207569791666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45984.207569791666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45984.207569791666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45984.207569791666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45984.207569791666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45984.207569791666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45984.207569791666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45984.207569791666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45984.207569791666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45984.207569791666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45984.207569791666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45984.207569791666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45984.207569791666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45984.207569791666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45984.207569791666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45984.207569791666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45984.207569791666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45984.207569791666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45984.207569791666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45984.207569791666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45984.207569791666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45984.207569791666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45984.207569791666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45984.207569791666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45984.207569791666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45984.207569791666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45984.207569791666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45984.207569791666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45984.207569791666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45984.207569791666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45984.207569791666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45984.207569791666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45984.207569791666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45984.207569791666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45984.207569791666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45984.207569791666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45984.207569791666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45984.207569791666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45984.207569791666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45984.207569791666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45984.207569791666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45984.207569791666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45984.207569791666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45984.207569791666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45984.207569791666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45984.207569791666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45984.207569791666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45984.207569791666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45984.207569791666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45984.207569791666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45984.207569791666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45984.207569791666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45984.207569791666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45984.207569791666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45984.207569791666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45984.207569791666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45984.207569791666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45984.207569791666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45984.207569791666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45984.207569791666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45984.207569791666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45984.207569791666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45984.207569791666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45984.207569791666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45984.207569791666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45984.207569791666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45984.207569791666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45984.207569791666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45984.207569791666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45984.207569791666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45984.207569791666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45984.207569791666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45984.207569791666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45984.207569791666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45984.207569791666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45984.207569791666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45984.207569791666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45984.207569791666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45984.207569791666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45984.207569791666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45984.207569791666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45984.207569791666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45984.207569791666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45984.207569791666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45984.207569791666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45984.207569791666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45984.207569791666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45984.207569791666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45984.207569791666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45984.207569791666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45984.207569791666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45984.207569791666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45984.207569791666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45984.207569791666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45984.207569791666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45984.207569791666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45984.207569791666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45984.207569791666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45984.207569791666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45984.207569791666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45984.207569791666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45984.207569791666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45984.207569791666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45984.207569791666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45984.207569791666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45984.207569791666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45984.207569791666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45984.207569791666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45984.207569791666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45984.207569791666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45984.207569791666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45984.207569791666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45984.207569791666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45984.207569791666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45984.207569791666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45984.207569791666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45984.207569791666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45984.207569791666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45984.207569791666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45984.207569791666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45984.207569791666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45984.207569791666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45984.207569791666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45984.207569791666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45984.207569791666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45984.207569791666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45984.207569791666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45984.207569791666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45984.207569791666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45984.207569791666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45984.207569791666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45984.207569791666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45984.207569791666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45984.207569791666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45984.207569791666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45984.207569791666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45984.207569791666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45984.207569791666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45984.207569791666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45984.207569791666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45984.207569791666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45984.207569791666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45984.207569791666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45984.207569791666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45984.207569791666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45984.207569791666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45984.207569791666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45984.207569791666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45984.207569791666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45984.207569791666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45984.207569791666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45984.207569791666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45984.207569791666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45984.207569791666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45984.207569791666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45984.207569791666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45984.207569791666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45984.207569791666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45984.207569791666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45984.207569791666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45984.207569791666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45984.207569791666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45984.207569791666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45984.207569791666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45984.207569791666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45984.207569791666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45984.207569791666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45984.207569791666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45984.207569791666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45984.207569791666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45984.207569791666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45984.207569791666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45984.207569791666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45984.207569791666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45984.207569791666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45984.207569791666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45984.207569791666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45984.207569791666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45984.207569791666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45984.207569791666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45984.207569791666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45984.207569791666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45984.207569791666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45984.207569791666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45984.207569791666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45984.207569791666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45984.207569791666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45984.207569791666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45984.207569791666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45984.207569791666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45984.207569791666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45984.207569791666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45984.207569791666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45984.207569791666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45984.207569791666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45984.207569791666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45984.207569791666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45984.207569791666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45984.207569791666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45984.207569791666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45984.207569791666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45984.207569791666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45984.207569791666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45984.207569791666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45984.207569791666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45984.207569791666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45984.207569791666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45984.207569791666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45984.207569791666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45984.207569791666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45984.207569791666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45984.207569791666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45984.207569791666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45984.207569791666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45984.207569791666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45984.207569791666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45984.207569791666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45984.207569791666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45984.207569791666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45984.207569791666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45984.207569791666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45984.207569791666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45984.207569791666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45984.207569791666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45984.207569791666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45984.207569791666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45984.207569791666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45984.207569791666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45984.207569791666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45984.207569791666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45984.207569791666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45984.207569791666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45984.207569791666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45984.207569791666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45984.207569791666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45984.207569791666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45984.207569791666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45984.207569791666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45984.207569791666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45984.207569791666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45984.207569791666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45984.207569791666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45984.207569791666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45984.207569791666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45984.207569791666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45984.207569791666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45984.207569791666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45984.207569791666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45984.207569791666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45984.207569791666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45984.207569791666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45984.207569791666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45984.207569791666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45984.207569791666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45984.207569791666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45984.207569791666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45984.207569791666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45984.207569791666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45984.207569791666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45984.207569791666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45984.207569791666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45984.207569791666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45984.207569791666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45984.207569791666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45984.207569791666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45984.207569791666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45984.207569791666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45984.207569791666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45984.207569791666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45984.207569791666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45984.207569791666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45984.207569791666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45984.207569791666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45984.207569791666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45984.207569791666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45984.207569791666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45984.207569791666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45984.207569791666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45984.207569791666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45984.207569791666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45984.207569791666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45984.207569791666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45984.207569791666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45984.207569791666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45984.207569791666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45984.207569791666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45984.207569791666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45984.207569791666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45984.207569791666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45984.207569791666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45984.207569791666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45984.207569791666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45984.207569791666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45984.207569791666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45984.207569791666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45984.207569791666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45984.207569791666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45984.207569791666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45984.207569791666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45984.207569791666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45984.207569791666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45984.207569791666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45984.207569791666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45984.207569791666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45984.207569791666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45984.207569791666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45984.207569791666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45984.207569791666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45984.207569791666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45984.207569791666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45984.207569791666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45984.207569791666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45984.207569791666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45984.207569791666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45984.207569791666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45984.207569791666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45984.207569791666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45984.207569791666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45984.207569791666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45984.207569791666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45984.207569791666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45984.207569791666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45984.207569791666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45984.207569791666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45984.207569791666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45984.207569791666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45984.207569791666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45984.207569791666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45984.207569791666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45984.207569791666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45984.207569791666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45984.207569791666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45984.207569791666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45984.207569791666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45984.207569791666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45984.207569791666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45984.207569791666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45984.207569791666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45984.207569791666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45984.207569791666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45984.207569791666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45984.207569791666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45984.207569791666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45984.207569791666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45984.207569791666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45984.207569791666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45984.207569791666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45984.207569791666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45984.207569791666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45984.207569791666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45984.207569791666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45984.207569791666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45984.207569791666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45984.207569791666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45984.207569791666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45984.207569791666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45984.207569791666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45984.207569791666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45984.207569791666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45984.207569791666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45984.207569791666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45984.207569791666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45984.207569791666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45984.207569791666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45984.207569791666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45984.207569791666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45984.207569791666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45984.207569791666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45984.207569791666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45984.207569791666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45984.207569791666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45984.207569791666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45984.207569791666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45984.207569791666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45984.207569791666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45984.207569791666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45984.207569791666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45984.207569791666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45984.207569791666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45984.207569791666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45984.207569791666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45984.207569791666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45984.207569791666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45984.207569791666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45984.207569791666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45984.207569791666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45984.207569791666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45984.207569791666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45984.207569791666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45984.207569791666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45984.207569791666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45984.207569791666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45984.207569791666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45984.207569791666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45984.207569791666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45984.207569791666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45984.207569791666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45984.207569791666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45984.207569791666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45984.207569791666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45984.207569791666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45984.207569791666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45984.207569791666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45984.207569791666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45984.207569791666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45984.207569791666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45984.207569791666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45984.207569791666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45984.207569791666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45984.207569791666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45984.207569791666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45984.207569791666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45984.207569791666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45984.207569791666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45984.207569791666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45984.207569791666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45984.207569791666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45984.207569791666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45984.207569791666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45984.207569791666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45984.207569791666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45984.207569791666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45984.207569791666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45984.207569791666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45984.207569791666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45984.207569791666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45984.207569791666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45984.207569791666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45984.207569791666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45984.207569791666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45984.207569791666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45984.207569791666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45984.207569791666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45984.207569791666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45984.207569791666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45984.207569791666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45984.207569791666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45984.207569791666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45984.207569791666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45984.207569791666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45984.207569791666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45984.207569791666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45984.207569791666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45984.207569791666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45984.207569791666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45984.207569791666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45984.207569791666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45984.207569791666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45984.207569791666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45984.207569791666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45984.207569791666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45984.207569791666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45984.207569791666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45984.207569791666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45984.207569791666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45984.207569791666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45984.207569791666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45984.207569791666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45984.207569791666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45984.207569791666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45984.207569791666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45984.207569791666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45984.207569791666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45984.207569791666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45984.207569791666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45984.207569791666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45984.207569791666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45984.207569791666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45984.207569791666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45984.207569791666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45984.207569791666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45984.207569791666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45984.207569791666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45984.207569791666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45984.207569791666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45984.207569791666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45984.207569791666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45984.207569791666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45984.207569791666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45984.207569791666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45984.207569791666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45984.207569791666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45984.207569791666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45984.207569791666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45984.207569791666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45984.207569791666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45984.207569791666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45984.207569791666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45984.207569791666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45984.207569791666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45984.207569791666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45984.207569791666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45984.207569791666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45984.207569791666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45984.207569791666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45984.207569791666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45984.207569791666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45984.207569791666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45984.207569791666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45984.207569791666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45984.207569791666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45984.207569791666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45984.207569791666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45984.207569791666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45984.207569791666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45984.207569791666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45984.207569791666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45984.207569791666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45984.207569791666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45984.207569791666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45984.207569791666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45984.207569791666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45984.207569791666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45984.207569791666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45984.207569791666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45984.207569791666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45984.207569791666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45984.207569791666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45984.207569791666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45984.207569791666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45984.207569791666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45984.207569791666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45984.207569791666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45984.207569791666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45984.207569791666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45984.207569791666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45984.207569791666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45984.207569791666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45984.207569791666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45984.207569791666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45984.207569791666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45984.207569791666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45984.207569791666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45984.207569791666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45984.207569791666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45984.207569791666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45984.207569791666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45984.207569791666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45984.207569791666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45984.207569791666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45984.207569791666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45984.207569791666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45984.207569791666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45984.207569791666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45984.207569791666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45984.207569791666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45984.207569791666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45984.207569791666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45984.207569791666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45984.207569791666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45984.207569791666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45984.207569791666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45984.207569791666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45984.207569791666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45984.207569791666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45984.207569791666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45984.207569791666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45984.207569791666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45984.207569791666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45984.207569791666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45984.207569791666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45984.207569791666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45984.207569791666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45984.207569791666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45984.207569791666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45984.207569791666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45984.207569791666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45984.207569791666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45984.207569791666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45984.207569791666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45984.207569791666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45984.207569791666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45984.207569791666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45984.207569791666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45984.207569791666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45984.207569791666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45984.207569791666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45984.207569791666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45984.207569791666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45984.207569791666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45984.207569791666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45984.207569791666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45984.207569791666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45984.207569791666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45984.207569791666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45984.207569791666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45984.207569791666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45984.207569791666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45984.207569791666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45984.207569791666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45984.207569791666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45984.207569791666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45984.207569791666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45984.207569791666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45984.207569791666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45984.207569791666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45984.207569791666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45984.207569791666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45984.207569791666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45984.207569791666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45984.207569791666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45984.207569791666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45984.207569791666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45984.207569791666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45984.207569791666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45984.207569791666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45984.207569791666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45984.207569791666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45984.207569791666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45984.207569791666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45984.207569791666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45984.207569791666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45984.207569791666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45984.207569791666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45984.207569791666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45984.207569791666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45984.207569791666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45984.207569791666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45984.207569791666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45984.207569791666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45984.207569791666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45984.207569791666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45984.207569791666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45984.207569791666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45984.207569791666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45984.207569791666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45984.207569791666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45984.207569791666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45984.207569791666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45984.207569791666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45984.207569791666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45984.207569791666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45984.207569791666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45984.207569791666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45984.207569791666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45984.207569791666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45984.207569791666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45984.207569791666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45984.207569791666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45984.207569791666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45984.207569791666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45984.207569791666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45984.207569791666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45984.207569791666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45984.207569791666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45984.207569791666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45984.207569791666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45984.207569791666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45984.207569791666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45984.207569791666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45984.207569791666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45984.207569791666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45984.207569791666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45984.207569791666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45984.207569791666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45984.207569791666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45984.207569791666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45984.207569791666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45984.207569791666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45984.207569791666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45984.207569791666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45984.207569791666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45984.207569791666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45984.207569791666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45984.207569791666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45984.207569791666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45984.207569791666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45984.207569791666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45984.207569791666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45984.207569791666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45984.207569791666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45984.207569791666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45984.207569791666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45984.207569791666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45984.207569791666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45984.207569791666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45984.207569791666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45984.207569791666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45984.207569791666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45984.207569791666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45984.207569791666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45984.207569791666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45984.207569791666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45984.207569791666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45984.207569791666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45984.207569791666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45984.207569791666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45984.207569791666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45984.207569791666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45984.207569791666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45984.207569791666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45984.207569791666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45984.207569791666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45984.207569791666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45984.207569791666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45984.207569791666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45984.207569791666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45984.207569791666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45984.207569791666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45984.207569791666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45984.207569791666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45984.207569791666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45984.207569791666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45984.207569791666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45984.207569791666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45984.207569791666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45984.207569791666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45984.207569791666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45984.207569791666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45984.207569791666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45984.207569791666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45984.207569791666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45984.207569791666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45984.207569791666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45984.207569791666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45984.207569791666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45984.207569791666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45984.207569791666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45984.207569791666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45984.207569791666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45984.207569791666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45984.207569791666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45984.207569791666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45984.207569791666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45984.207569791666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45984.207569791666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45984.207569791666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45984.207569791666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45984.207569791666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45984.207569791666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45984.207569791666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45984.207569791666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45984.207569791666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45984.207569791666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45984.207569791666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45984.207569791666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45984.207569791666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45984.207569791666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45984.207569791666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45984.207569791666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45984.207569791666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45984.207569791666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45984.207569791666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45984.207569791666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45984.207569791666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45984.207569791666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45984.207569791666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45984.207569791666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45984.207569791666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45984.207569791666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45984.207569791666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45984.207569791666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45984.207569791666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45984.207569791666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45984.207569791666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45984.207569791666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45984.207569791666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45984.207569791666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45984.207569791666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45984.207569791666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45984.207569791666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45984.207569791666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45984.207569791666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45984.207569791666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45984.207569791666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45984.207569791666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45984.207569791666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45984.207569791666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45984.207569791666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45984.207569791666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45984.207569791666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45984.207569791666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45984.207569791666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45984.207569791666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45984.207569791666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45984.207569791666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45984.207569791666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45984.207569791666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45984.207569791666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45984.207569791666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45984.207569791666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45984.207569791666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45984.207569791666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45984.207569791666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45984.207569791666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45984.207569791666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45984.207569791666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45984.207569791666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45984.207569791666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45984.207569791666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45984.207569791666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45984.207569791666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45984.207569791666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45984.207569791666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45984.207569791666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45984.207569791666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45984.207569791666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45984.207569791666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45984.207569791666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45984.207569791666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45984.207569791666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45984.207569791666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45984.207569791666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45984.207569791666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45984.207569791666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45984.207569791666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45984.207569791666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45984.207569791666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45984.207569791666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45984.207569791666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45984.207569791666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45984.207569791666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45984.207569791666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45984.207569791666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45984.207569791666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45984.207569791666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45984.207569791666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45984.207569791666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45984.207569791666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45984.207569791666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45984.207569791666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45984.207569791666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45984.207569791666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45984.207569791666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45984.207569791666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45984.207569791666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45984.207569791666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45984.207569791666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45984.207569791666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45984.207569791666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45984.207569791666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45984.207569791666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45984.207569791666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45984.207569791666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45984.207569791666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45984.207569791666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45984.207569791666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45984.207569791666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45984.207569791666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45984.207569791666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45984.207569791666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45984.207569791666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45984.207569791666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45984.207569791666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45984.207569791666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45984.207569791666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45984.207569791666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45984.207569791666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45984.207569791666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45984.207569791666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45984.207569791666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45984.207569791666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45984.207569791666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45984.207569791666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45984.207569791666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45984.207569791666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45984.207569791666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45984.207569791666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45984.207569791666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45984.207569791666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45984.207569791666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45984.207569791666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45984.207569791666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45984.207569791666</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280.72685219906998</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2</v>
      </c>
      <c r="D3" s="91" t="s">
        <v>36350</v>
      </c>
      <c r="E3" s="94" t="s">
        <v>39100</v>
      </c>
      <c r="F3" s="95">
        <v>45983.73951388889</v>
      </c>
      <c r="G3" s="96">
        <f t="shared" ref="G3" ca="1" si="0">IFERROR(NOW()-F3,"")</f>
        <v>0.46805590277654119</v>
      </c>
      <c r="H3" s="95">
        <v>45983.723113425927</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1</v>
      </c>
      <c r="D4" s="91" t="s">
        <v>38804</v>
      </c>
      <c r="E4" s="94" t="s">
        <v>39021</v>
      </c>
      <c r="F4" s="95"/>
      <c r="G4" s="96">
        <f ca="1">IFERROR(NOW()-F4,"")</f>
        <v>45984.207569791666</v>
      </c>
      <c r="H4" s="95">
        <v>45983.94866898148</v>
      </c>
      <c r="I4" s="113" t="str">
        <f>IFERROR(VLOOKUP(D4,DB!A:F,6,0),"")</f>
        <v>Sceco</v>
      </c>
      <c r="J4" s="113" t="str">
        <f>IFERROR(VLOOKUP(D4,DB!A:G,7,0),"")</f>
        <v>In progress</v>
      </c>
      <c r="K4" s="97" t="s">
        <v>39110</v>
      </c>
      <c r="L4" s="91" t="str">
        <f>IFERROR(VLOOKUP(D4,DB!A:I,9,0),"")</f>
        <v>Latis</v>
      </c>
    </row>
    <row r="5" spans="1:16" ht="15" customHeight="1">
      <c r="A5" s="113" t="s">
        <v>39111</v>
      </c>
      <c r="B5" s="113" t="str">
        <f>IFERROR(VLOOKUP(D5,DB!A:K,11,0),"")</f>
        <v>R4</v>
      </c>
      <c r="C5" s="93">
        <v>10</v>
      </c>
      <c r="D5" s="91" t="s">
        <v>28464</v>
      </c>
      <c r="E5" s="94" t="s">
        <v>39100</v>
      </c>
      <c r="F5" s="95">
        <v>45984.162499999999</v>
      </c>
      <c r="G5" s="96">
        <f ca="1">IFERROR(NOW()-F5,"")</f>
        <v>4.5069791667629033E-2</v>
      </c>
      <c r="H5" s="95">
        <v>45983.94866898148</v>
      </c>
      <c r="I5" s="113" t="str">
        <f>IFERROR(VLOOKUP(D5,DB!A:F,6,0),"")</f>
        <v>SCECO+STB</v>
      </c>
      <c r="J5" s="113" t="str">
        <f>IFERROR(VLOOKUP(D5,DB!A:G,7,0),"")</f>
        <v>Weak</v>
      </c>
      <c r="K5" s="156" t="s">
        <v>39112</v>
      </c>
      <c r="L5" s="91" t="str">
        <f>IFERROR(VLOOKUP(D5,DB!A:I,9,0),"")</f>
        <v>Latis</v>
      </c>
    </row>
    <row r="6" spans="1:16" ht="15" customHeight="1">
      <c r="A6" s="113"/>
      <c r="B6" s="113" t="str">
        <f>IFERROR(VLOOKUP(D6,DB!A:K,11,0),"")</f>
        <v/>
      </c>
      <c r="C6" s="93"/>
      <c r="D6" s="91"/>
      <c r="E6" s="94"/>
      <c r="F6" s="95"/>
      <c r="G6" s="96">
        <f ca="1">IFERROR(NOW()-F6,"")</f>
        <v>45984.207569791666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45984.207569791666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45984.207569791666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45984.207569791666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45984.207569791666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45984.207569791666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63" ca="1" si="1">IFERROR(NOW()-F12,"")</f>
        <v>45984.207569791666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45984.207569791666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45984.207569791666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45984.207569791666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45984.207569791666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45984.207569791666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45984.207569791666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45984.207569791666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45984.207569791666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45984.207569791666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45984.207569791666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45984.207569791666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45984.207569791666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45984.207569791666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45984.207569791666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45984.207569791666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45984.207569791666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45984.207569791666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45984.207569791666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45984.207569791666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45984.207569791666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45984.207569791666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45984.207569791666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45984.207569791666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45984.207569791666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45984.207569791666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45984.207569791666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45984.207569791666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45984.207569791666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45984.207569791666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45984.207569791666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45984.207569791666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45984.207569791666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45984.207569791666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45984.207569791666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45984.207569791666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45984.207569791666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45984.207569791666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45984.207569791666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45984.207569791666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45984.207569791666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45984.207569791666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45984.207569791666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45984.207569791666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45984.207569791666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45984.207569791666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45984.207569791666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45984.207569791666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45984.207569791666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45984.207569791666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45984.207569791666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45984.207569791666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2">IFERROR(NOW()-F64,"")</f>
        <v>45984.207569791666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2"/>
        <v>45984.207569791666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45984.207569791666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45984.207569791666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45984.207569791666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45984.207569791666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45984.207569791666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45984.207569791666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45984.207569791666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45984.207569791666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45984.207569791666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45984.207569791666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45984.207569791666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45984.207569791666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45984.207569791666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45984.207569791666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45984.207569791666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45984.207569791666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45984.207569791666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45984.207569791666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45984.207569791666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45984.207569791666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45984.207569791666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45984.207569791666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45984.207569791666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45984.207569791666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45984.207569791666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45984.207569791666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45984.207569791666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45984.207569791666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45984.207569791666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45984.207569791666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45984.207569791666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45984.207569791666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45984.207569791666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45984.207569791666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45984.207569791666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45984.207569791666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45984.207569791666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45984.207569791666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45984.207569791666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45984.207569791666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45984.207569791666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45984.207569791666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45984.207569791666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45984.207569791666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45984.207569791666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45984.207569791666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45984.207569791666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45984.207569791666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45984.207569791666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45984.207569791666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45984.207569791666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45984.207569791666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45984.207569791666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45984.207569791666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45984.207569791666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45984.207569791666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45984.207569791666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45984.207569791666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45984.207569791666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45984.207569791666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45984.207569791666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45984.207569791666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3">IFERROR(NOW()-F128,"")</f>
        <v>45984.207569791666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3"/>
        <v>45984.207569791666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45984.207569791666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45984.207569791666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45984.207569791666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45984.207569791666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45984.207569791666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45984.207569791666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45984.207569791666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45984.207569791666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45984.207569791666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45984.207569791666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45984.207569791666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45984.207569791666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45984.207569791666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45984.207569791666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45984.207569791666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45984.207569791666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45984.207569791666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45984.207569791666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45984.207569791666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45984.207569791666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45984.207569791666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45984.207569791666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45984.207569791666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45984.207569791666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45984.207569791666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45984.207569791666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45984.207569791666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45984.207569791666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45984.207569791666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45984.207569791666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45984.207569791666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45984.207569791666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45984.207569791666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45984.207569791666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45984.207569791666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45984.207569791666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45984.207569791666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45984.207569791666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45984.207569791666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45984.207569791666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45984.207569791666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45984.207569791666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45984.207569791666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45984.207569791666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45984.207569791666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45984.207569791666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45984.207569791666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45984.207569791666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45984.207569791666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45984.207569791666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45984.207569791666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45984.207569791666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45984.207569791666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45984.207569791666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45984.207569791666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45984.207569791666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45984.207569791666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45984.207569791666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45984.207569791666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45984.207569791666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45984.207569791666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45984.207569791666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4">IFERROR(NOW()-F192,"")</f>
        <v>45984.207569791666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4"/>
        <v>45984.207569791666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45984.207569791666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45984.207569791666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45984.207569791666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45984.207569791666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45984.207569791666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45984.207569791666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45984.207569791666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45984.207569791666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45984.207569791666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45984.207569791666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45984.207569791666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45984.207569791666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45984.207569791666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45984.207569791666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45984.207569791666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45984.207569791666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45984.207569791666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45984.207569791666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45984.207569791666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45984.207569791666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45984.207569791666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45984.207569791666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45984.207569791666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45984.207569791666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45984.207569791666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45984.207569791666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45984.207569791666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45984.207569791666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45984.207569791666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45984.207569791666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45984.207569791666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45984.207569791666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45984.207569791666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45984.207569791666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45984.207569791666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45984.207569791666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45984.207569791666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45984.207569791666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45984.207569791666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45984.207569791666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45984.207569791666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45984.207569791666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45984.207569791666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45984.207569791666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45984.207569791666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45984.207569791666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45984.207569791666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45984.207569791666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45984.207569791666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45984.207569791666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45984.207569791666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45984.207569791666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45984.207569791666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45984.207569791666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45984.207569791666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45984.207569791666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45984.207569791666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45984.207569791666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45984.207569791666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45984.207569791666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45984.207569791666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45984.207569791666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5">IFERROR(NOW()-F256,"")</f>
        <v>45984.207569791666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5"/>
        <v>45984.207569791666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45984.207569791666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45984.207569791666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45984.207569791666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45984.207569791666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45984.207569791666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45984.207569791666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45984.207569791666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45984.207569791666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45984.207569791666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45984.207569791666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45984.207569791666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45984.207569791666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45984.207569791666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45984.207569791666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45984.207569791666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45984.207569791666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45984.207569791666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45984.207569791666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45984.207569791666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45984.207569791666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45984.207569791666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45984.207569791666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45984.207569791666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45984.207569791666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45984.207569791666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45984.207569791666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45984.207569791666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45984.207569791666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45984.207569791666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45984.207569791666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45984.207569791666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45984.207569791666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45984.207569791666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45984.207569791666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45984.207569791666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45984.207569791666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45984.207569791666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45984.207569791666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45984.207569791666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45984.207569791666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45984.207569791666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45984.207569791666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45984.207569791666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45984.207569791666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45984.207569791666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45984.207569791666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45984.207569791666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45984.207569791666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45984.207569791666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45984.207569791666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45984.207569791666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45984.207569791666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45984.207569791666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45984.207569791666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45984.207569791666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45984.207569791666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45984.207569791666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45984.207569791666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45984.207569791666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45984.207569791666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45984.207569791666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45984.207569791666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6">IFERROR(NOW()-F320,"")</f>
        <v>45984.207569791666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6"/>
        <v>45984.207569791666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45984.207569791666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45984.207569791666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45984.207569791666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45984.207569791666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45984.207569791666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45984.207569791666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45984.207569791666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45984.207569791666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45984.207569791666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45984.207569791666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45984.207569791666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45984.207569791666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45984.207569791666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45984.207569791666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45984.207569791666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45984.207569791666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45984.207569791666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45984.207569791666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45984.207569791666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45984.207569791666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45984.207569791666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45984.207569791666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45984.207569791666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45984.207569791666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45984.207569791666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45984.207569791666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45984.207569791666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45984.207569791666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45984.207569791666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45984.207569791666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45984.207569791666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45984.207569791666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45984.207569791666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45984.207569791666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45984.207569791666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45984.207569791666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45984.207569791666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45984.207569791666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45984.207569791666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45984.207569791666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45984.207569791666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45984.207569791666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45984.207569791666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45984.207569791666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45984.207569791666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45984.207569791666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45984.207569791666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45984.207569791666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45984.207569791666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45984.207569791666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45984.207569791666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45984.207569791666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45984.207569791666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45984.207569791666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45984.207569791666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45984.207569791666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45984.207569791666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45984.207569791666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45984.207569791666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45984.207569791666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45984.207569791666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45984.207569791666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29" ca="1" si="7">IFERROR(NOW()-F384,"")</f>
        <v>45984.207569791666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7"/>
        <v>45984.207569791666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45984.207569791666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45984.207569791666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45984.207569791666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45984.207569791666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45984.207569791666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45984.207569791666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45984.207569791666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45984.207569791666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45984.207569791666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45984.207569791666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45984.207569791666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45984.207569791666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45984.207569791666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45984.207569791666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45984.207569791666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45984.207569791666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45984.207569791666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45984.207569791666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45984.207569791666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45984.207569791666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45984.207569791666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45984.207569791666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45984.207569791666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45984.207569791666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45984.207569791666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45984.207569791666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45984.207569791666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45984.207569791666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45984.207569791666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45984.207569791666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45984.207569791666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45984.207569791666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45984.207569791666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45984.207569791666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45984.207569791666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45984.207569791666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45984.207569791666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45984.207569791666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45984.207569791666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45984.207569791666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45984.207569791666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45984.207569791666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45984.207569791666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45984.207569791666</v>
      </c>
      <c r="H429" s="95"/>
      <c r="I429" s="113" t="str">
        <f>IFERROR(VLOOKUP(D429,DB!A:F,6,0),"")</f>
        <v/>
      </c>
      <c r="J429" s="113" t="str">
        <f>IFERROR(VLOOKUP(D429,DB!A:G,7,0),"")</f>
        <v/>
      </c>
      <c r="K429" s="97"/>
      <c r="L429" s="91" t="str">
        <f>IFERROR(VLOOKUP(D429,DB!A:I,9,0),"")</f>
        <v/>
      </c>
    </row>
  </sheetData>
  <dataValidations count="2">
    <dataValidation allowBlank="1" showInputMessage="1" showErrorMessage="1" sqref="E1" xr:uid="{A4F81451-56CC-4543-9497-104C4E44EE4B}"/>
    <dataValidation type="list" allowBlank="1" showInputMessage="1" showErrorMessage="1" sqref="E2:E4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tabSelected="1" workbookViewId="0">
      <selection activeCell="D18" sqref="D1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92.375509606477863</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58.018692476849537</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35.546458680553769</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6.6927665509283543</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2.8342711805526051</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15237</v>
      </c>
      <c r="E7" s="109" t="s">
        <v>39021</v>
      </c>
      <c r="F7" s="109" t="s">
        <v>39124</v>
      </c>
      <c r="G7" s="111" t="str">
        <f ca="1">IFERROR(NOW()-F7,"")</f>
        <v/>
      </c>
      <c r="H7" s="128">
        <v>45983.834201388891</v>
      </c>
      <c r="I7" s="109" t="str">
        <f>IFERROR(VLOOKUP(D7,DB!A:F,6,0),"")</f>
        <v>SCECO</v>
      </c>
      <c r="J7" s="109" t="str">
        <f>IFERROR(VLOOKUP(D7,DB!A:G,7,0),"")</f>
        <v>Dead</v>
      </c>
      <c r="K7" s="109" t="s">
        <v>39125</v>
      </c>
      <c r="L7" s="109" t="str">
        <f>IFERROR(VLOOKUP(D7,DB!A:I,9,0),"")</f>
        <v>Latis</v>
      </c>
    </row>
    <row r="8" spans="1:13">
      <c r="A8" s="109" t="s">
        <v>39126</v>
      </c>
      <c r="B8" s="109" t="str">
        <f>IFERROR(VLOOKUP(D8,DB!A:K,11,0),"")</f>
        <v>R5</v>
      </c>
      <c r="C8" s="109">
        <v>1</v>
      </c>
      <c r="D8" s="109" t="s">
        <v>33303</v>
      </c>
      <c r="E8" s="109" t="s">
        <v>39021</v>
      </c>
      <c r="F8" s="109" t="s">
        <v>39124</v>
      </c>
      <c r="G8" s="111" t="str">
        <f ca="1">IFERROR(NOW()-F8,"")</f>
        <v/>
      </c>
      <c r="H8" s="128">
        <v>45984.140601851854</v>
      </c>
      <c r="I8" s="109" t="str">
        <f>IFERROR(VLOOKUP(D8,DB!A:F,6,0),"")</f>
        <v>SCECO</v>
      </c>
      <c r="J8" s="109" t="str">
        <f>IFERROR(VLOOKUP(D8,DB!A:G,7,0),"")</f>
        <v>Dead</v>
      </c>
      <c r="K8" s="109" t="s">
        <v>39127</v>
      </c>
      <c r="L8" s="109" t="str">
        <f>IFERROR(VLOOKUP(D8,DB!A:I,9,0),"")</f>
        <v>Latis</v>
      </c>
    </row>
    <row r="9" spans="1:13">
      <c r="A9" s="109"/>
      <c r="B9" s="109" t="str">
        <f>IFERROR(VLOOKUP(D9,DB!A:K,11,0),"")</f>
        <v/>
      </c>
      <c r="C9" s="109"/>
      <c r="D9" s="109"/>
      <c r="E9" s="109"/>
      <c r="F9" s="109"/>
      <c r="G9" s="111">
        <f ca="1">IFERROR(NOW()-F9,"")</f>
        <v>45984.207569791666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45984.207569791666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45984.207569791666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45984.207569791666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45984.207569791666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45984.207569791666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45984.207569791666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45984.207569791666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45984.207569791666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45984.207569791666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45984.207569791666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45984.207569791666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45984.207569791666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45984.207569791666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45984.207569791666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45984.207569791666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45984.207569791666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45984.207569791666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45984.207569791666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45984.207569791666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45984.207569791666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45984.207569791666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45984.207569791666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45984.207569791666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45984.207569791666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45984.207569791666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45984.207569791666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45984.207569791666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45984.207569791666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45984.207569791666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45984.207569791666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45984.207569791666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45984.207569791666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45984.207569791666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45984.207569791666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45984.207569791666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45984.207569791666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45984.207569791666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45984.207569791666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45984.207569791666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45984.207569791666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45984.207569791666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45984.207569791666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45984.207569791666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45984.207569791666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45984.207569791666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45984.207569791666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45984.207569791666</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45984.207569791666</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45984.207569791666</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45984.207569791666</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45984.207569791666</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45984.207569791666</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45984.207569791666</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45984.207569791666</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45984.207569791666</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45984.207569791666</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45984.207569791666</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45984.207569791666</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45984.207569791666</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45984.207569791666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45984.207569791666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45984.207569791666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45984.207569791666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45984.207569791666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45984.207569791666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45984.207569791666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45984.207569791666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45984.207569791666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45984.207569791666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45984.207569791666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45984.207569791666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45984.207569791666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45984.207569791666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45984.207569791666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45984.207569791666</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8"/>
  <sheetViews>
    <sheetView workbookViewId="0">
      <selection activeCell="K9" sqref="K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2</v>
      </c>
      <c r="D2" s="151" t="s">
        <v>38968</v>
      </c>
      <c r="E2" s="109" t="s">
        <v>39021</v>
      </c>
      <c r="F2" s="121">
        <v>45983.943680555552</v>
      </c>
      <c r="G2" s="104">
        <f t="shared" ref="G2:G9" ca="1" si="0">IFERROR(NOW()-F2,"-")</f>
        <v>0.26388923611375503</v>
      </c>
      <c r="H2" s="121">
        <v>45983.922696759262</v>
      </c>
      <c r="I2" s="119" t="str">
        <f>IFERROR(VLOOKUP(D2,DB!A:F,6,0),"")</f>
        <v>Generator-SG</v>
      </c>
      <c r="J2" s="119" t="str">
        <f>IFERROR(VLOOKUP(D2,DB!A:G,7,0),"")</f>
        <v>Vandalized</v>
      </c>
      <c r="K2" s="122" t="s">
        <v>39129</v>
      </c>
      <c r="L2" s="123" t="str">
        <f>IFERROR(VLOOKUP(D2,DB!A:I,9,0),"")</f>
        <v>Latis</v>
      </c>
    </row>
    <row r="3" spans="1:16382" ht="31.5" customHeight="1">
      <c r="A3" s="118"/>
      <c r="B3" s="119" t="str">
        <f>IFERROR(VLOOKUP(D3,DB!A:K,11,0),"")</f>
        <v/>
      </c>
      <c r="C3" s="120"/>
      <c r="D3" s="119"/>
      <c r="E3" s="109"/>
      <c r="F3" s="121"/>
      <c r="G3" s="104">
        <f t="shared" ca="1" si="0"/>
        <v>45984.207569791666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49"/>
      <c r="E4" s="109"/>
      <c r="F4" s="121"/>
      <c r="G4" s="104">
        <f t="shared" ca="1" si="0"/>
        <v>45984.207569791666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45984.207569791666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45984.207569791666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45984.207569791666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45984.207569791666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45984.207569791666</v>
      </c>
      <c r="H9" s="121"/>
      <c r="I9" s="119" t="str">
        <f>IFERROR(VLOOKUP(D9,DB!A:F,6,0),"")</f>
        <v/>
      </c>
      <c r="J9" s="119" t="str">
        <f>IFERROR(VLOOKUP(D9,DB!A:G,7,0),"")</f>
        <v/>
      </c>
      <c r="K9" s="122"/>
      <c r="L9" s="123" t="str">
        <f>IFERROR(VLOOKUP(D9,DB!A:I,9,0),"")</f>
        <v/>
      </c>
    </row>
    <row r="10" spans="1:16382" ht="31.5" customHeight="1">
      <c r="A10" s="150"/>
      <c r="B10" s="151" t="str">
        <f>IFERROR(VLOOKUP(D10,DB!A:K,11,0),"")</f>
        <v/>
      </c>
      <c r="C10" s="152"/>
      <c r="D10" s="151"/>
      <c r="E10" s="109"/>
      <c r="F10" s="153"/>
      <c r="G10" s="75">
        <f ca="1">IFERROR(NOW()-F10,"-")</f>
        <v>45984.207569791666</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49"/>
      <c r="E11" s="109"/>
      <c r="F11" s="153"/>
      <c r="G11" s="75">
        <f ca="1">IFERROR(NOW()-F11,"-")</f>
        <v>45984.207569791666</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45984.207569791666</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45984.207569791666</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45984.207569791666</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45984.207569791666</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45984.207569791666</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45984.207569791666</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49"/>
      <c r="E18" s="109"/>
      <c r="F18" s="153"/>
      <c r="G18" s="75">
        <f ca="1">IFERROR(NOW()-F18,"-")</f>
        <v>45984.207569791666</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45984.207569791666</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45984.207569791666</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45984.207569791666</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45984.207569791666</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45984.207569791666</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45984.207569791666</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49"/>
      <c r="E25" s="109"/>
      <c r="F25" s="153"/>
      <c r="G25" s="75">
        <f ca="1">IFERROR(NOW()-F25,"-")</f>
        <v>45984.207569791666</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45984.207569791666</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45984.207569791666</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45984.207569791666</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45984.207569791666</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45984.207569791666</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45984.207569791666</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49"/>
      <c r="E32" s="109"/>
      <c r="F32" s="153"/>
      <c r="G32" s="75">
        <f ca="1">IFERROR(NOW()-F32,"-")</f>
        <v>45984.207569791666</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45984.207569791666</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45984.207569791666</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45984.207569791666</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45984.207569791666</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45984.207569791666</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45984.207569791666</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49"/>
      <c r="E39" s="109"/>
      <c r="F39" s="153"/>
      <c r="G39" s="75">
        <f ca="1">IFERROR(NOW()-F39,"-")</f>
        <v>45984.207569791666</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45984.207569791666</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45984.207569791666</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45984.207569791666</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45984.207569791666</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45984.207569791666</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45984.207569791666</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49"/>
      <c r="E46" s="109"/>
      <c r="F46" s="153"/>
      <c r="G46" s="75">
        <f ca="1">IFERROR(NOW()-F46,"-")</f>
        <v>45984.207569791666</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45984.207569791666</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45984.207569791666</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45984.207569791666</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45984.207569791666</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45984.207569791666</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45984.207569791666</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49"/>
      <c r="E53" s="109"/>
      <c r="F53" s="153"/>
      <c r="G53" s="75">
        <f ca="1">IFERROR(NOW()-F53,"-")</f>
        <v>45984.207569791666</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45984.207569791666</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45984.207569791666</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45984.207569791666</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45984.207569791666</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45984.207569791666</v>
      </c>
      <c r="H58" s="153"/>
      <c r="I58" s="151" t="str">
        <f>IFERROR(VLOOKUP(D58,DB!A:F,6,0),"")</f>
        <v/>
      </c>
      <c r="J58" s="151" t="str">
        <f>IFERROR(VLOOKUP(D58,DB!A:G,7,0),"")</f>
        <v/>
      </c>
      <c r="K58" s="154"/>
      <c r="L58" s="155" t="str">
        <f>IFERROR(VLOOKUP(D58,DB!A:I,9,0),"")</f>
        <v/>
      </c>
    </row>
  </sheetData>
  <dataValidations count="2">
    <dataValidation allowBlank="1" showInputMessage="1" showErrorMessage="1" sqref="E1" xr:uid="{9E1BC488-8814-4F8A-8DBE-742B3278AB71}"/>
    <dataValidation type="list" allowBlank="1" showInputMessage="1" showErrorMessage="1" sqref="E2:E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2025-11-23T01:59:35Z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